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6"/>
  <workbookPr/>
  <mc:AlternateContent xmlns:mc="http://schemas.openxmlformats.org/markup-compatibility/2006">
    <mc:Choice Requires="x15">
      <x15ac:absPath xmlns:x15ac="http://schemas.microsoft.com/office/spreadsheetml/2010/11/ac" url="/Users/iker/Desktop/Vero   T R A B A J O    H O Y /2021 Portal Nacional Transparencia /Transparencia SSAS 2019, 2020/MIR 2020/SSAS/"/>
    </mc:Choice>
  </mc:AlternateContent>
  <xr:revisionPtr revIDLastSave="0" documentId="13_ncr:1_{3DEA366C-B04D-BB4A-B651-3B45EF272514}" xr6:coauthVersionLast="47" xr6:coauthVersionMax="47" xr10:uidLastSave="{00000000-0000-0000-0000-000000000000}"/>
  <workbookProtection workbookAlgorithmName="SHA-512" workbookHashValue="KAkGubAF9hkAJpu/G2LXweXAlg2orkG0BWtRNF1s+cW3D2CJ0lqgIM1guNYgKhUAcbuJ1bss1nHhHgEz5hbkUQ==" workbookSaltValue="rtrHNv/VS4uhWT7CDRKdzQ==" workbookSpinCount="100000" lockStructure="1"/>
  <bookViews>
    <workbookView xWindow="1020" yWindow="480" windowWidth="21020" windowHeight="22280" xr2:uid="{00000000-000D-0000-FFFF-FFFF00000000}"/>
  </bookViews>
  <sheets>
    <sheet name="PP337 MIR 2020"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34" i="1" l="1"/>
  <c r="Z34" i="1"/>
  <c r="W34" i="1"/>
  <c r="AI33" i="1"/>
  <c r="AD33" i="1"/>
  <c r="AE33" i="1" s="1"/>
  <c r="AC32" i="1"/>
  <c r="Z32" i="1"/>
  <c r="W32" i="1"/>
  <c r="AI31" i="1"/>
  <c r="AH31" i="1"/>
  <c r="AE31" i="1"/>
  <c r="AD31" i="1"/>
  <c r="AC30" i="1"/>
  <c r="W30" i="1"/>
  <c r="AF29" i="1"/>
  <c r="AD29" i="1"/>
  <c r="AE29" i="1" s="1"/>
  <c r="AC28" i="1"/>
  <c r="Z28" i="1"/>
  <c r="W28" i="1"/>
  <c r="AH27" i="1"/>
  <c r="AG27" i="1"/>
  <c r="AD27" i="1"/>
  <c r="AE27" i="1" s="1"/>
  <c r="AC26" i="1"/>
  <c r="Z26" i="1"/>
  <c r="W26" i="1"/>
  <c r="AH25" i="1"/>
  <c r="AG25" i="1"/>
  <c r="AD25" i="1"/>
  <c r="AE25" i="1" s="1"/>
  <c r="AC24" i="1"/>
  <c r="Z24" i="1"/>
  <c r="W24" i="1"/>
  <c r="AH23" i="1"/>
  <c r="AG23" i="1"/>
  <c r="AD23" i="1"/>
  <c r="AE23" i="1" s="1"/>
  <c r="AC22" i="1"/>
  <c r="W22" i="1"/>
  <c r="AG21" i="1"/>
  <c r="AD21" i="1"/>
  <c r="AE21" i="1" s="1"/>
  <c r="AC20" i="1"/>
  <c r="Z20" i="1"/>
  <c r="W20" i="1"/>
  <c r="AI19" i="1"/>
  <c r="AG19" i="1"/>
  <c r="AD19" i="1"/>
  <c r="AE19" i="1" s="1"/>
  <c r="AC18" i="1"/>
  <c r="Z18" i="1"/>
  <c r="W18" i="1"/>
  <c r="AI17" i="1"/>
  <c r="AH17" i="1"/>
  <c r="AG17" i="1"/>
  <c r="AD17" i="1"/>
  <c r="AE17" i="1" s="1"/>
  <c r="AC16" i="1"/>
  <c r="Z16" i="1"/>
  <c r="W16" i="1"/>
  <c r="AD15" i="1"/>
  <c r="AE15" i="1" s="1"/>
  <c r="AC14" i="1"/>
  <c r="Z14" i="1"/>
  <c r="W14" i="1"/>
  <c r="AI13" i="1"/>
  <c r="AH13" i="1"/>
  <c r="AG13" i="1"/>
  <c r="AD13" i="1"/>
  <c r="AE13" i="1" s="1"/>
  <c r="AC12" i="1"/>
  <c r="W12" i="1"/>
  <c r="AG11" i="1"/>
  <c r="AF11" i="1"/>
  <c r="AD11" i="1"/>
  <c r="AE11" i="1" s="1"/>
  <c r="AD10" i="1"/>
  <c r="AE10" i="1" s="1"/>
  <c r="AD9" i="1"/>
  <c r="AE9" i="1" s="1"/>
  <c r="AD8" i="1"/>
  <c r="AE8" i="1" s="1"/>
  <c r="AD7" i="1"/>
  <c r="AE7" i="1" s="1"/>
  <c r="AD34" i="1" l="1"/>
  <c r="AE34" i="1" s="1"/>
  <c r="AD14" i="1"/>
  <c r="AE14" i="1" s="1"/>
  <c r="AD18" i="1"/>
  <c r="AE18" i="1" s="1"/>
  <c r="AD12" i="1"/>
  <c r="AE12" i="1" s="1"/>
  <c r="AD22" i="1"/>
  <c r="AE22" i="1" s="1"/>
  <c r="AD32" i="1"/>
  <c r="AE32" i="1" s="1"/>
  <c r="AD20" i="1"/>
  <c r="AE20" i="1" s="1"/>
  <c r="AD16" i="1"/>
  <c r="AE16" i="1" s="1"/>
  <c r="AD24" i="1"/>
  <c r="AE24" i="1" s="1"/>
  <c r="AD26" i="1"/>
  <c r="AE26" i="1" s="1"/>
  <c r="AD28" i="1"/>
  <c r="AE28" i="1" s="1"/>
  <c r="AD30" i="1"/>
  <c r="AE30" i="1" s="1"/>
</calcChain>
</file>

<file path=xl/sharedStrings.xml><?xml version="1.0" encoding="utf-8"?>
<sst xmlns="http://schemas.openxmlformats.org/spreadsheetml/2006/main" count="270" uniqueCount="162">
  <si>
    <t>SECRETARÍA DEL SISTEMA DE ASISTENCIA SOCIAL</t>
  </si>
  <si>
    <t>MATRIZ DE INDICADORES PARA RESULTADOS</t>
  </si>
  <si>
    <t xml:space="preserve">Programa Presupuestario (PP): 337 Ampliación de Oportunidades Educativas a Niñas, Niños, Adolescentes y Jóvenes
Unidad Presupuestal (UP): 11 Secretaría del Sistema de Asistencia Social
Unidad Responsable (UR): 000 Secretaría del Sistema de Asistencia Social
Unidad Ejecutora de Gasto (UEG): 
00246 Dirección de Proyectos Estratégicos
00247 Subsecretaria de Gestion Integral de Recursos y Programas Sociales
</t>
  </si>
  <si>
    <t>Nivel</t>
  </si>
  <si>
    <t>Resumen narrativo</t>
  </si>
  <si>
    <t>Indicador</t>
  </si>
  <si>
    <t>Medios de verificación</t>
  </si>
  <si>
    <t>Supuestos</t>
  </si>
  <si>
    <t>Tipo de Acumulación</t>
  </si>
  <si>
    <t>Cumplimiento de las metas 2020</t>
  </si>
  <si>
    <t>Seguimiento</t>
  </si>
  <si>
    <t>Justificación
1er Trimiestre</t>
  </si>
  <si>
    <t>Justificación
2do Trimestre</t>
  </si>
  <si>
    <t>Justificación
3er Trimestre</t>
  </si>
  <si>
    <t>Justificación
4to Trimestre</t>
  </si>
  <si>
    <t>Nombre del indicador</t>
  </si>
  <si>
    <t>Descripción</t>
  </si>
  <si>
    <t>Fórmula</t>
  </si>
  <si>
    <t>Fuentes de información</t>
  </si>
  <si>
    <t>Tipo</t>
  </si>
  <si>
    <t>Dimensión</t>
  </si>
  <si>
    <t>Cobertura</t>
  </si>
  <si>
    <t>Frecuencia</t>
  </si>
  <si>
    <t>Meta (valor)</t>
  </si>
  <si>
    <t>Unidad de medida (meta valor)</t>
  </si>
  <si>
    <t>Meta institucional</t>
  </si>
  <si>
    <t>Avance</t>
  </si>
  <si>
    <t>Enero</t>
  </si>
  <si>
    <t>Febrero</t>
  </si>
  <si>
    <t>Marzo</t>
  </si>
  <si>
    <t>Abril</t>
  </si>
  <si>
    <t>Mayo</t>
  </si>
  <si>
    <t>Junio</t>
  </si>
  <si>
    <t>Julio</t>
  </si>
  <si>
    <t>Agosto</t>
  </si>
  <si>
    <t>Septiembre</t>
  </si>
  <si>
    <t>Octubre</t>
  </si>
  <si>
    <t>Noviembre</t>
  </si>
  <si>
    <t>Diciembre</t>
  </si>
  <si>
    <t>Meta</t>
  </si>
  <si>
    <t>Porcentaje (%)</t>
  </si>
  <si>
    <t>Fin</t>
  </si>
  <si>
    <t>Posición en el Índice de Rezago Social</t>
  </si>
  <si>
    <t xml:space="preserve"> (1479 Numero de Posición (Realizado)/1479 Numero de Posición (Programado))*100
</t>
  </si>
  <si>
    <t xml:space="preserve"> CONEVAL. Índice de Rezago Social a nivel municipal y por localidad, 2015.
</t>
  </si>
  <si>
    <t>Estratégico</t>
  </si>
  <si>
    <t>Eficacia</t>
  </si>
  <si>
    <t>Estatal</t>
  </si>
  <si>
    <t>Quinquenal</t>
  </si>
  <si>
    <t>Posición</t>
  </si>
  <si>
    <t>En el Sistema de Monitoreo de Indicadores del Desarrollo de Jalisco (MIDE Jalisco), para consulta abierta en http://seplan.app.jalisco.gob.mx/mide</t>
  </si>
  <si>
    <t>Los habitantes del estado de Jalisco tienen el interés y disposición de participar individual y colectivamente en las deliberaciones y decisiones que afectan su vida personal y en comunidad.</t>
  </si>
  <si>
    <t>VALOR PRESENTE</t>
  </si>
  <si>
    <t>Programado</t>
  </si>
  <si>
    <t>Realizado</t>
  </si>
  <si>
    <t>Propósito</t>
  </si>
  <si>
    <t>Que las mujeres y hombres en Jalisco tengan mayor equidad e igualdad de oportunidades, donde cada vez existan menos personas que habitan en condiciones de pobreza y desigualdad, a través de la disminución de carencias sociales y las brechas que estas provocan, bajo una perspectiva multidimensional de la pobreza así como de respeto a los Derechos Humanos, y poniendo un énfasis especial en al acceso a la salud y la educación.</t>
  </si>
  <si>
    <t>Coeficiente de Gini</t>
  </si>
  <si>
    <t>Coeficiente de Gini: mide la desigualdad económica de una sociedad, mediante la exploración del nivel de concentración que existe en la distribución de los ingresos entre la población. El coeficiente de Gini toma valores entre 0 y 1; un valor que tiende a 1 refleja mayor desigualdad en la distribución del ingreso. Por el contrario, si el valor tiende a cero, existen mayores condiciones de equidad en la distribución del ingreso.</t>
  </si>
  <si>
    <t>(1787 Numero de Coeficiente (Realizado)/1787 Numero de Coeficiente (Programado))*100</t>
  </si>
  <si>
    <t xml:space="preserve">Fuente: estimaciones del CONEVAL con base en el MEC del MCS-ENIGH 2016 y 2018.
</t>
  </si>
  <si>
    <t>Anual</t>
  </si>
  <si>
    <t>Coeficiente</t>
  </si>
  <si>
    <t>En el Sistema de Monitoreo de Indicadores del Desarrollo de Jalsico (MIDE Jalisco), para consulta abierta en
https://seplan.app.jalisco.gob.mx/mide</t>
  </si>
  <si>
    <t>Los habitantes del estado de Jalisco hacen efectivo el cumplimiento de sus derechos humanos.</t>
  </si>
  <si>
    <t>Componente</t>
  </si>
  <si>
    <t>I1-Subsidios (Boletos/Tarjeta MI PASAJE) entregados para los calendarios A y B a estudiantes del Programa MI PASAJE de nivel secundaria, media superior y superior, en diversos municipios del estado de Jalisco</t>
  </si>
  <si>
    <t>Total de subsidios para el pago de transporte entregados a estudiantes de nivel secundaria, media superior y superior en los calendarios A y B</t>
  </si>
  <si>
    <t>Mide la cantidad de subsidios entregados semestralmente que pueden llegar a ser un máximo anual de dos por beneficiario.</t>
  </si>
  <si>
    <t>(Número de subsidios entregados (Realizado)/Número de subsidios entregados (Programado))*100</t>
  </si>
  <si>
    <t>Expedientes de la Subsecretaría
 de Gestión Integral de Recursos y
 Programas Sociales de la Secretaría del Sistema de Asistencia Social</t>
  </si>
  <si>
    <t>Semestral</t>
  </si>
  <si>
    <t>Apoyo</t>
  </si>
  <si>
    <t>Expedientes a cargo de la Subsecretaría
 de Gestión Integral de Recursos y
 Programas Sociales de la Secretaría del Sistema de Asistencia Social</t>
  </si>
  <si>
    <t>Los estudiantes cumplen con los criterios de elegibilidad y acuden a recibir el apoyo.</t>
  </si>
  <si>
    <t>SUMA</t>
  </si>
  <si>
    <t>Actividad</t>
  </si>
  <si>
    <t>I1-01 Realización de refrendo de estudiantes de secundaria, educación media superior y superior apoyados por el programa Mi Pasaje para Estudiantes.</t>
  </si>
  <si>
    <t>Total de estudiantes de secundaria, educación media superior y superior que realizan su refrendo.</t>
  </si>
  <si>
    <t xml:space="preserve">Realización de refrendo de estudiantes de secundaria, educación media superior y superior apoyados por el programa Mi Pasaje para Estudiantes.
</t>
  </si>
  <si>
    <t>(Número de beneficiarios que realizan su refrendo (Realizado)/Número de beneficiarios que realizan su refrendo (Programado))*100</t>
  </si>
  <si>
    <t>Registros del Padrón único de Beneficiarios validado por la Subsecretaría de Gestión Integral de Recursos y Programas Sociales</t>
  </si>
  <si>
    <t>Gestión</t>
  </si>
  <si>
    <t>Trimestral</t>
  </si>
  <si>
    <t>Beneficiario</t>
  </si>
  <si>
    <t>Padrón único de Beneficiarios a cargo de la Subsecretaría de Gestión Integral de Recursos y Programas Sociales</t>
  </si>
  <si>
    <t>Los estudiantes acuden a realizar su trámite de refrendo.</t>
  </si>
  <si>
    <t>I1-02 Realización de registros de nuevo ingreso de estudiantes de secundaria, educación media superior y superior apoyados por el programa Mi Pasaje para Estudiantes.</t>
  </si>
  <si>
    <t>Total de estudiantes de secundaria, educación media superior y superior de nuevo ingreso apoyados.</t>
  </si>
  <si>
    <t>Realización de registros de nuevo ingreso de estudiantes de secundaria, educación media superior y superior apoyados por el programa Mi Pasaje para Estudiantes</t>
  </si>
  <si>
    <t>(Número de beneficiarios de nuevo ingreso apoyados (Realizado)/Número de beneficiarios de nuevo ingreso apoyados (Programado))*100</t>
  </si>
  <si>
    <t>Los estudiantes cumplen con los criterios establecidos en reglas de operación</t>
  </si>
  <si>
    <t>I1-03 Boletos utilizados del programa Mi Pasaje para Estudiantes, por la población que cumple con lo establecido en las ROP vigentes.</t>
  </si>
  <si>
    <t>Total de boletos y/o tarjetas Mi Pasaje para Estudiantes, utilizados</t>
  </si>
  <si>
    <t xml:space="preserve">Utilización de los boletos y/o tarjetas del programa Mi Pasaje por los Estudiantes beneficiarios del Programa.
</t>
  </si>
  <si>
    <t>(Número de boletos y/o tarjetas utilizados(Realizado)/Número de boletos y/o tarjetas utilizados(Programado))*100</t>
  </si>
  <si>
    <t>Expedientes de la Dirección de Ejecución y Operación de Programas de la Subsecretaría de Gestión Integral de Recursos y Programas Sociales.</t>
  </si>
  <si>
    <t>Expediente de comprobación de recursos ubicado en la Dirección de Ejecución y Operación de Programas, de la Subsecretaría de Gestión Integral de Recursos y Programas Sociales.</t>
  </si>
  <si>
    <t>El proveedor entrega en tiempo y forma los boletos y/o tarjeta. Los estudiantes acuden a recibir el medio de apoyo.</t>
  </si>
  <si>
    <t xml:space="preserve">Actividad </t>
  </si>
  <si>
    <t>l1-06 Actualización de Padrón Único de Beneficiarios con los registros de beneficiarios apoyados por el Programa MI PASAJE para Estudiantes</t>
  </si>
  <si>
    <t>Total de registros únicos del Programa MI PASAJE para Estudiantes publicados en el Padrón Único de Beneficiarios.</t>
  </si>
  <si>
    <t xml:space="preserve">Reporte del Padrón Único de Beneficiarios del Programa MI PASAJE para Estudiantes, publicado en el portal https://padronunico.jalisco.gob.mx/, respecto a los calendarios A y B,
respectivamente. </t>
  </si>
  <si>
    <t>(Número de registros únicos publicados en el PUB (boletos MI PASAJE Estudiantes)(Realizado)/Número de registros únicos publicados en el PUB (boletos MI PASAJE Estudiantes)(Programado))*100</t>
  </si>
  <si>
    <t>Padrón Único de Beneficiarios de Programas Gubernamentales, Secretaría del Sistema de Asistencia Social, disponible en http://padronunico.Jalisco.gob.mx/</t>
  </si>
  <si>
    <t>Eficiencia</t>
  </si>
  <si>
    <t>Municipal</t>
  </si>
  <si>
    <t>Registro</t>
  </si>
  <si>
    <t>Padrón Único de Beneficiarios de Programas Gubernamentales, Secretaría del Sistema de Asistencia Social, disponible en http://padronunico.jalisco.gob.mx/</t>
  </si>
  <si>
    <t>Son validados y publicados todos los registros de beneficiarios proporcionados por los operadores del programa.</t>
  </si>
  <si>
    <t>I2-Entrega de Unidades de transporte escolar en comodato a municipios del estado de Jalisco con exepción de Guadalajara, Zapopan, San Pedro Tlaquepaque, Tonala, Tlajomulco de Zuñiga, para brindar transporte gratuito a estudiantes de nivel secundaria, media superior y superior, mediante el Programa "Apoyo al transporte para estudiantes"</t>
  </si>
  <si>
    <t>Total de unidades de transporte escolar otorgados en comodato a municipios del interior del Estado</t>
  </si>
  <si>
    <t>Entrega en comodato a los ayuntamientos y/o centros educativos de unidades de transporte para el traslado gratuito de alumnos, a fin de incentivar la permanencia de los jóvenes en el sistema educativo de nivel medio y superior.</t>
  </si>
  <si>
    <t>(Número de unidades de transporte otorgadas (Realizado)/Número de unidades de transporte otorgadas (Programado))*100</t>
  </si>
  <si>
    <t>Expedientes resguardados por la Dirección responsable del Programa, adscrita a la Secretaría del Sistema de Asistencia Social</t>
  </si>
  <si>
    <t>Unidad</t>
  </si>
  <si>
    <t xml:space="preserve">El proveedor de las unidades de transporte cumple en tiempo, forma y conforme a las condiciones pactadas con la entrega del apoyo en especie, asimismo, los ayuntamientos y/o centros educativos acuden a la convocatoria, quienes estarán sujetos a orden de prelación y suficiencia presupuestal. </t>
  </si>
  <si>
    <t>I2-01 Atención a municipios del estado de Jalisco con excepción de Guadalajara, Zapopan, San Perdo Tlaquepaque, Tonala, Tlajomulco de Zuñiga, a través del Programa "Apoyo al transporte para estudiantes"</t>
  </si>
  <si>
    <t>Total de municipios beneficiados por el Programa</t>
  </si>
  <si>
    <t xml:space="preserve">Firma de convenios con ayuntamientos y/o centros educativos seleccionadas para la entrega de unidades de transporte para el traslado gratuito a estudiantes
</t>
  </si>
  <si>
    <t>(Número de municipios beneficiados (Realizado)/Número de municipios beneficiados (Programado))*100</t>
  </si>
  <si>
    <t>Municipio</t>
  </si>
  <si>
    <t>Las instituciones solicitantes cumplen con los criterios de elegibilidad establecidos en las ROP vigentes.</t>
  </si>
  <si>
    <t>I2-02 Acceso al transporte gratuito para los estudiantes del nivel secundaria, media superior y superior, mediante la implementación del Programa Apoyo al transporte para Estudiantes.</t>
  </si>
  <si>
    <t>Total de estudiantes beneficiados a través del Programa</t>
  </si>
  <si>
    <t xml:space="preserve">Acceso al transporte gratuito para los estudiantes del nivel medio y superior, a través de la implementación del Programa Apoyo al transporte para Estudiantes; con el objetivo de contribuir a la permanencia escolar de este segmento de la población.
</t>
  </si>
  <si>
    <t>(Número de estudiantes beneficiados (Realizado)/Número de estudiantes beneficiados (Programado))*100</t>
  </si>
  <si>
    <t>Estudiante</t>
  </si>
  <si>
    <t>Padrón Unico de Beneficiarios del estado de Jalisco publicado en https://padronunico.jalisco.gob.mx/</t>
  </si>
  <si>
    <t>Los estudiantes cumplen con los criterios de elegibilidad para ser beneficiarios del Programa</t>
  </si>
  <si>
    <t>I2-03 Supervisión del cumplimiento del objeto del convenio, tomando una muestra del 50% de los ayuntamientos y/o centros educativos beneficiados por el Programa "Apoyo al Transporte para Estudiantes"</t>
  </si>
  <si>
    <t>Total supervisiones realizadas derivado del apoyo con unidades de transporte escolar</t>
  </si>
  <si>
    <t xml:space="preserve">Supervisión del cumplimiento del objeto del convenio a los ayuntamientos y/o centros educativos beneficiarios del Programa.
</t>
  </si>
  <si>
    <t>(Número de supervisiones realizadas (Realizado)/Número de supervisiones realizadas (Programado))*100</t>
  </si>
  <si>
    <t>Supervisión</t>
  </si>
  <si>
    <t>Las instituciones beneficiadas brindan facilidades para la realización de supervisiones</t>
  </si>
  <si>
    <t>I4-Apoyo de Mochila, Útiles, Uniforme y Calzado Escolar entregados a estudiantes de escuelas públicas en los niveles de preescolar, primaria y secundaria.</t>
  </si>
  <si>
    <t>Total de apoyos de Mochila, Útiles, Uniforme y Calzado Escolar entregados a estudiantes beneficiados de escuelas públicas, registrados en el programa</t>
  </si>
  <si>
    <t>(Número de apoyos entregados (Realizado)/Número de apoyos entregados (Programado))*100</t>
  </si>
  <si>
    <t>Base de datos de captura de la Plataforma Recrea de la Subsecretaría de Gestión Integral de Recursos y Programas Sociales.</t>
  </si>
  <si>
    <t>Expedientes de comprobación de los apoyos entregados de la Subsecretaría de Gestión Integral de Recursos y Programas Sociales.</t>
  </si>
  <si>
    <t>El proveedor entrega en tiempo y forma los artículos. Los estudiante acuden a recibir el apoyo.</t>
  </si>
  <si>
    <t>I4-04 Firma de convenios (con acuerdo de cabildo) con los municipios seleccionados para ser beneficiarios del programa RECREA, EDUCANDO PARA LA VIDA</t>
  </si>
  <si>
    <t>Total de convenios firmados con los municipios que participan en el Programa</t>
  </si>
  <si>
    <t xml:space="preserve">Firma de convenios (con acuerdo de cabildo) con los municipios seleccionados para ser beneficiarios del programa RECREA, EDUCANDO PARA LA VIDA </t>
  </si>
  <si>
    <t>(Número de convenios firmados (Realizado)/Número de convenios firmados (Programado))*100</t>
  </si>
  <si>
    <t>Expedientes del programa de la Subsecretaría de Gestión Integral de Recursos y Programas Sociales.</t>
  </si>
  <si>
    <t>Convenio</t>
  </si>
  <si>
    <t>Convenios firmados, ubicado en la Subsecretaría de Gestión Integral de Recursos y Programas Sociales.</t>
  </si>
  <si>
    <t>El pleno del ayuntamiento de cada municipio autoriza la participación en el programa.</t>
  </si>
  <si>
    <t>I4-05 Registro de los estudiantes beneficiarios mediante la entrega del apoyo (Mochila, Útiles, Uniforme y Calzado Escolar del programa RECREA, EDUCANDO PARA LA VIDA</t>
  </si>
  <si>
    <t>Total de estudiantes beneficiados con el Programa</t>
  </si>
  <si>
    <t xml:space="preserve">Registro de los estudiantes beneficiarios mediante la entrega del apoyo (Mochila, Útiles, Uniforme y Calzado Escolar del programa RECREA, EDUCANDO PARA LA VIDA </t>
  </si>
  <si>
    <t>Expedientes en resguardo de la Subsecretaría de Gestión Integral de Recursos y Programas Sociales.</t>
  </si>
  <si>
    <t>Registros del Padrón único de Beneficiarios validado por la Subsecretaría de Gestión Integral de Recursos y Programas Sociales</t>
  </si>
  <si>
    <t>Los estudiantes cumplen con los criterios de selección establecidos en las ROP vigentes</t>
  </si>
  <si>
    <t>Se presenta con avance del 0 % debido a que el recurso fue reasignado en su totalidad mediante el decreto 27912/XLII/20, por lo anterior se solicito la eliminacion de la planeacion programatica mediante memorándum No SSAS/DPE/312/2020</t>
  </si>
  <si>
    <t>Cuatrimestral</t>
  </si>
  <si>
    <t xml:space="preserve">Contribuir a mejorar las condiciones sociales propicias para el acceso efectivo a los derechos sociales que impulsen capacidades de las personas y sus comunidades para reducir brechas de desigualdad, mediante la reconstrucción de un sentido de colectividad y corresponsabilidad del gobierno y la sociedad en general.
</t>
  </si>
  <si>
    <t>Lugar que ocupa Jalisco dentro del contexto de las entidades federativas del país respecto al Índice de Rezago Social, el cual es una medida agregada que se compone de variables de educación, acceso a servicios de salud, servicios básicos en la vivienda, de calidad y espacios en la misma, y activos en el hogar. Es decir, proporciona el resumen de cuatro carencias sociales de la medición de pobreza del CONEVAL: rezago educativo, acceso a los servicios de salud, acceso a los servicios básicos en la vivienda, y la calidad y espacios en la vivienda.</t>
  </si>
  <si>
    <t xml:space="preserve">Entrega de apoyos en especie (Mochila, Útiles, Uniforme y Calzado Escolar), mediante convenio de inscripción al programa RECREA, EDUCANDO PARA LA VIDA celebrado con los municipios que lo soliciten, en beneficio de estudiantes de escuelas públicas de preescolar, primaria y secundaria.
</t>
  </si>
  <si>
    <t>El programa recibió un recorte presupuestal importante, lo que pudo generar caer en insuficiencia presupuestaria de haber existido convocatoria a nuevo ingreso durante este año, por ello la meta no pudo ser alcanzada ni se pudo ingresar a nuevos beneficia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</si>
</sst>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Times New Roman"/>
    </font>
    <font>
      <sz val="10"/>
      <color theme="1"/>
      <name val="Calibri"/>
      <family val="2"/>
    </font>
    <font>
      <b/>
      <sz val="10"/>
      <color theme="1"/>
      <name val="Calibri"/>
      <family val="2"/>
    </font>
    <font>
      <sz val="10"/>
      <color rgb="FF000000"/>
      <name val="Calibri"/>
      <family val="2"/>
    </font>
    <font>
      <sz val="10"/>
      <color rgb="FF000000"/>
      <name val="Times New Roman"/>
      <family val="1"/>
    </font>
    <font>
      <b/>
      <sz val="10"/>
      <color rgb="FF000000"/>
      <name val="Calibri"/>
      <family val="2"/>
    </font>
    <font>
      <sz val="10"/>
      <color theme="1"/>
      <name val="Times New Roman"/>
      <family val="1"/>
    </font>
    <font>
      <b/>
      <sz val="10"/>
      <color rgb="FFFFFFFF"/>
      <name val="Calibri"/>
      <family val="2"/>
    </font>
    <font>
      <sz val="9"/>
      <color theme="1"/>
      <name val="Calibri"/>
      <family val="2"/>
    </font>
    <font>
      <b/>
      <sz val="11"/>
      <color rgb="FF000000"/>
      <name val="Calibri"/>
      <family val="2"/>
    </font>
  </fonts>
  <fills count="17">
    <fill>
      <patternFill patternType="none"/>
    </fill>
    <fill>
      <patternFill patternType="gray125"/>
    </fill>
    <fill>
      <patternFill patternType="solid">
        <fgColor rgb="FF306786"/>
        <bgColor rgb="FF306786"/>
      </patternFill>
    </fill>
    <fill>
      <patternFill patternType="solid">
        <fgColor rgb="FFA5A5A5"/>
        <bgColor rgb="FFA5A5A5"/>
      </patternFill>
    </fill>
    <fill>
      <patternFill patternType="solid">
        <fgColor rgb="FF7F7F7F"/>
        <bgColor rgb="FF7F7F7F"/>
      </patternFill>
    </fill>
    <fill>
      <patternFill patternType="solid">
        <fgColor rgb="FFFFC000"/>
        <bgColor rgb="FFFFC000"/>
      </patternFill>
    </fill>
    <fill>
      <patternFill patternType="solid">
        <fgColor rgb="FF366092"/>
        <bgColor rgb="FF366092"/>
      </patternFill>
    </fill>
    <fill>
      <patternFill patternType="solid">
        <fgColor rgb="FF6E6E6E"/>
        <bgColor rgb="FF6E6E6E"/>
      </patternFill>
    </fill>
    <fill>
      <patternFill patternType="solid">
        <fgColor rgb="FFFFBE60"/>
        <bgColor rgb="FFFFBE60"/>
      </patternFill>
    </fill>
    <fill>
      <patternFill patternType="solid">
        <fgColor rgb="FFB0D0E2"/>
        <bgColor rgb="FFB0D0E2"/>
      </patternFill>
    </fill>
    <fill>
      <patternFill patternType="solid">
        <fgColor rgb="FF595959"/>
        <bgColor rgb="FF595959"/>
      </patternFill>
    </fill>
    <fill>
      <patternFill patternType="solid">
        <fgColor rgb="FFFFFFFF"/>
        <bgColor rgb="FFFFFFFF"/>
      </patternFill>
    </fill>
    <fill>
      <patternFill patternType="solid">
        <fgColor rgb="FFBFBFBF"/>
        <bgColor rgb="FFBFBFBF"/>
      </patternFill>
    </fill>
    <fill>
      <patternFill patternType="solid">
        <fgColor rgb="FFB7B7B7"/>
        <bgColor rgb="FFB7B7B7"/>
      </patternFill>
    </fill>
    <fill>
      <patternFill patternType="solid">
        <fgColor theme="0"/>
        <bgColor theme="0"/>
      </patternFill>
    </fill>
    <fill>
      <patternFill patternType="solid">
        <fgColor theme="0"/>
        <bgColor rgb="FFFFFFFF"/>
      </patternFill>
    </fill>
    <fill>
      <patternFill patternType="solid">
        <fgColor theme="0"/>
        <bgColor indexed="64"/>
      </patternFill>
    </fill>
  </fills>
  <borders count="12">
    <border>
      <left/>
      <right/>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s>
  <cellStyleXfs count="1">
    <xf numFmtId="0" fontId="0" fillId="0" borderId="0"/>
  </cellStyleXfs>
  <cellXfs count="84">
    <xf numFmtId="0" fontId="0" fillId="0" borderId="0" xfId="0" applyFont="1" applyAlignment="1">
      <alignment horizontal="left" vertical="top"/>
    </xf>
    <xf numFmtId="0" fontId="1" fillId="12" borderId="7" xfId="0" applyFont="1" applyFill="1" applyBorder="1" applyAlignment="1">
      <alignment horizontal="center" vertical="center" wrapText="1"/>
    </xf>
    <xf numFmtId="2" fontId="1" fillId="12" borderId="7" xfId="0" applyNumberFormat="1" applyFont="1" applyFill="1" applyBorder="1" applyAlignment="1">
      <alignment horizontal="center" vertical="center" wrapText="1"/>
    </xf>
    <xf numFmtId="0" fontId="2" fillId="0" borderId="5" xfId="0" applyFont="1" applyBorder="1" applyAlignment="1">
      <alignment horizontal="center" vertical="center" wrapText="1"/>
    </xf>
    <xf numFmtId="3" fontId="1" fillId="0" borderId="7" xfId="0" applyNumberFormat="1" applyFont="1" applyBorder="1" applyAlignment="1">
      <alignment horizontal="center" vertical="center" wrapText="1"/>
    </xf>
    <xf numFmtId="3" fontId="2" fillId="0" borderId="7" xfId="0" applyNumberFormat="1" applyFont="1" applyBorder="1" applyAlignment="1">
      <alignment horizontal="center" vertical="center" wrapText="1"/>
    </xf>
    <xf numFmtId="2" fontId="2" fillId="0" borderId="7" xfId="0" applyNumberFormat="1" applyFont="1" applyBorder="1" applyAlignment="1">
      <alignment horizontal="center" vertical="center" wrapText="1"/>
    </xf>
    <xf numFmtId="0" fontId="2" fillId="14" borderId="7" xfId="0" applyFont="1" applyFill="1" applyBorder="1" applyAlignment="1">
      <alignment horizontal="center" vertical="center" wrapText="1"/>
    </xf>
    <xf numFmtId="3" fontId="1" fillId="12" borderId="7" xfId="0" applyNumberFormat="1" applyFont="1" applyFill="1" applyBorder="1" applyAlignment="1">
      <alignment horizontal="center" vertical="center" wrapText="1"/>
    </xf>
    <xf numFmtId="3" fontId="1" fillId="0" borderId="5" xfId="0" applyNumberFormat="1" applyFont="1" applyBorder="1" applyAlignment="1">
      <alignment horizontal="center" vertical="center" wrapText="1"/>
    </xf>
    <xf numFmtId="0" fontId="4" fillId="0" borderId="0" xfId="0" applyFont="1" applyAlignment="1">
      <alignment horizontal="left" vertical="top" wrapText="1"/>
    </xf>
    <xf numFmtId="0" fontId="5" fillId="0" borderId="0" xfId="0" applyFont="1" applyAlignment="1">
      <alignment horizontal="center" vertical="top" wrapText="1"/>
    </xf>
    <xf numFmtId="0" fontId="7" fillId="7" borderId="6"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9" borderId="9"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1" fillId="13" borderId="7" xfId="0" applyFont="1" applyFill="1" applyBorder="1" applyAlignment="1">
      <alignment horizontal="center" vertical="center" wrapText="1"/>
    </xf>
    <xf numFmtId="4" fontId="1" fillId="13" borderId="7" xfId="0" applyNumberFormat="1" applyFont="1" applyFill="1" applyBorder="1" applyAlignment="1">
      <alignment horizontal="center" vertical="center" wrapText="1"/>
    </xf>
    <xf numFmtId="0" fontId="2" fillId="11" borderId="7" xfId="0" applyFont="1" applyFill="1" applyBorder="1" applyAlignment="1">
      <alignment horizontal="center" vertical="center" wrapText="1"/>
    </xf>
    <xf numFmtId="3" fontId="1" fillId="0" borderId="0" xfId="0" applyNumberFormat="1" applyFont="1" applyAlignment="1">
      <alignment horizontal="center" vertical="center" wrapText="1"/>
    </xf>
    <xf numFmtId="0" fontId="6" fillId="0" borderId="0" xfId="0" applyFont="1" applyAlignment="1">
      <alignment horizontal="left" vertical="top" wrapText="1"/>
    </xf>
    <xf numFmtId="3" fontId="1" fillId="13" borderId="7" xfId="0" applyNumberFormat="1" applyFont="1" applyFill="1" applyBorder="1" applyAlignment="1">
      <alignment horizontal="center" vertical="center" wrapText="1"/>
    </xf>
    <xf numFmtId="3" fontId="1" fillId="11" borderId="7" xfId="0" applyNumberFormat="1" applyFont="1" applyFill="1" applyBorder="1" applyAlignment="1">
      <alignment horizontal="center" vertical="center" wrapText="1"/>
    </xf>
    <xf numFmtId="3" fontId="3" fillId="0" borderId="7" xfId="0" applyNumberFormat="1" applyFont="1" applyBorder="1" applyAlignment="1">
      <alignment horizontal="center" vertical="center" wrapText="1"/>
    </xf>
    <xf numFmtId="0" fontId="4" fillId="16" borderId="0" xfId="0" applyFont="1" applyFill="1" applyAlignment="1">
      <alignment horizontal="left" vertical="top" wrapText="1"/>
    </xf>
    <xf numFmtId="0" fontId="3" fillId="0" borderId="0" xfId="0" applyFont="1" applyAlignment="1">
      <alignment horizontal="left" vertical="top" wrapText="1"/>
    </xf>
    <xf numFmtId="4" fontId="1" fillId="12" borderId="7" xfId="0" applyNumberFormat="1" applyFont="1" applyFill="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top"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3" fontId="1" fillId="0" borderId="1" xfId="0" applyNumberFormat="1" applyFont="1" applyBorder="1" applyAlignment="1">
      <alignment horizontal="center" vertical="center" wrapText="1"/>
    </xf>
    <xf numFmtId="3" fontId="1" fillId="0" borderId="5" xfId="0" applyNumberFormat="1" applyFont="1" applyBorder="1" applyAlignment="1">
      <alignment horizontal="center" vertical="center" wrapText="1"/>
    </xf>
    <xf numFmtId="0" fontId="1" fillId="11" borderId="1" xfId="0" applyFont="1" applyFill="1" applyBorder="1" applyAlignment="1">
      <alignment horizontal="center" vertical="center" wrapText="1"/>
    </xf>
    <xf numFmtId="0" fontId="1" fillId="11" borderId="5" xfId="0" applyFont="1" applyFill="1" applyBorder="1" applyAlignment="1">
      <alignment horizontal="center" vertical="center" wrapText="1"/>
    </xf>
    <xf numFmtId="9" fontId="1" fillId="0" borderId="1" xfId="0" applyNumberFormat="1" applyFont="1" applyBorder="1" applyAlignment="1">
      <alignment horizontal="center" vertical="center" wrapText="1"/>
    </xf>
    <xf numFmtId="9" fontId="1" fillId="0" borderId="5" xfId="0" applyNumberFormat="1" applyFont="1" applyBorder="1" applyAlignment="1">
      <alignment horizontal="center" vertical="center" wrapText="1"/>
    </xf>
    <xf numFmtId="0" fontId="2" fillId="14" borderId="1" xfId="0" applyFont="1" applyFill="1" applyBorder="1" applyAlignment="1">
      <alignment horizontal="center" vertical="center" wrapText="1"/>
    </xf>
    <xf numFmtId="0" fontId="2" fillId="14" borderId="5"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3" fillId="11" borderId="5" xfId="0" applyFont="1" applyFill="1" applyBorder="1" applyAlignment="1">
      <alignment horizontal="center" vertical="center" wrapText="1"/>
    </xf>
    <xf numFmtId="0" fontId="3" fillId="15" borderId="1" xfId="0" applyFont="1" applyFill="1" applyBorder="1" applyAlignment="1">
      <alignment horizontal="center" vertical="center" wrapText="1"/>
    </xf>
    <xf numFmtId="0" fontId="3" fillId="15" borderId="5" xfId="0" applyFont="1" applyFill="1" applyBorder="1" applyAlignment="1">
      <alignment horizontal="center" vertical="center" wrapText="1"/>
    </xf>
    <xf numFmtId="0" fontId="1" fillId="14" borderId="1" xfId="0" applyFont="1" applyFill="1" applyBorder="1" applyAlignment="1">
      <alignment horizontal="center" vertical="center" wrapText="1"/>
    </xf>
    <xf numFmtId="0" fontId="1" fillId="14"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2" xfId="0" applyFont="1" applyFill="1" applyBorder="1" applyAlignment="1">
      <alignment horizontal="center" vertical="center" wrapText="1"/>
    </xf>
    <xf numFmtId="3" fontId="1" fillId="14" borderId="1" xfId="0" applyNumberFormat="1" applyFont="1" applyFill="1" applyBorder="1" applyAlignment="1">
      <alignment horizontal="center" vertical="center" wrapText="1"/>
    </xf>
    <xf numFmtId="3" fontId="1" fillId="14" borderId="5" xfId="0" applyNumberFormat="1" applyFont="1" applyFill="1" applyBorder="1" applyAlignment="1">
      <alignment horizontal="center" vertical="center" wrapText="1"/>
    </xf>
    <xf numFmtId="3" fontId="1" fillId="11" borderId="1" xfId="0" applyNumberFormat="1" applyFont="1" applyFill="1" applyBorder="1" applyAlignment="1">
      <alignment horizontal="center" vertical="center" wrapText="1"/>
    </xf>
    <xf numFmtId="3" fontId="1" fillId="11" borderId="5" xfId="0" applyNumberFormat="1"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11" xfId="0" applyFont="1" applyFill="1" applyBorder="1" applyAlignment="1">
      <alignment horizontal="center" vertical="center" wrapText="1"/>
    </xf>
    <xf numFmtId="2" fontId="1" fillId="14" borderId="1" xfId="0" applyNumberFormat="1" applyFont="1" applyFill="1" applyBorder="1" applyAlignment="1">
      <alignment horizontal="center" vertical="center" wrapText="1"/>
    </xf>
    <xf numFmtId="2" fontId="1" fillId="14" borderId="5"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1" fillId="16" borderId="1" xfId="0" applyFont="1" applyFill="1" applyBorder="1" applyAlignment="1">
      <alignment horizontal="center" vertical="center" wrapText="1"/>
    </xf>
    <xf numFmtId="0" fontId="1" fillId="16" borderId="5" xfId="0" applyFont="1" applyFill="1" applyBorder="1" applyAlignment="1">
      <alignment horizontal="center" vertical="center" wrapText="1"/>
    </xf>
    <xf numFmtId="4" fontId="1" fillId="14" borderId="1" xfId="0" applyNumberFormat="1" applyFont="1" applyFill="1" applyBorder="1" applyAlignment="1">
      <alignment horizontal="center" vertical="center" wrapText="1"/>
    </xf>
    <xf numFmtId="4" fontId="1" fillId="14" borderId="5"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2" xfId="0" applyFont="1" applyFill="1" applyBorder="1" applyAlignment="1">
      <alignment horizontal="center" vertical="center" wrapText="1"/>
    </xf>
    <xf numFmtId="9" fontId="1" fillId="11" borderId="1" xfId="0" applyNumberFormat="1" applyFont="1" applyFill="1" applyBorder="1" applyAlignment="1">
      <alignment horizontal="center" vertical="center" wrapText="1"/>
    </xf>
    <xf numFmtId="9" fontId="1" fillId="11" borderId="5" xfId="0" applyNumberFormat="1" applyFont="1" applyFill="1" applyBorder="1" applyAlignment="1">
      <alignment horizontal="center" vertical="center" wrapText="1"/>
    </xf>
    <xf numFmtId="9" fontId="1" fillId="14" borderId="1" xfId="0" applyNumberFormat="1" applyFont="1" applyFill="1" applyBorder="1" applyAlignment="1">
      <alignment horizontal="center" vertical="center" wrapText="1"/>
    </xf>
    <xf numFmtId="9" fontId="1" fillId="14" borderId="5" xfId="0" applyNumberFormat="1" applyFont="1" applyFill="1" applyBorder="1" applyAlignment="1">
      <alignment horizontal="center" vertical="center" wrapText="1"/>
    </xf>
    <xf numFmtId="2" fontId="1" fillId="11" borderId="1" xfId="0" applyNumberFormat="1" applyFont="1" applyFill="1" applyBorder="1" applyAlignment="1">
      <alignment horizontal="center" vertical="center" wrapText="1"/>
    </xf>
    <xf numFmtId="2" fontId="1" fillId="11" borderId="5" xfId="0" applyNumberFormat="1" applyFont="1" applyFill="1" applyBorder="1" applyAlignment="1">
      <alignment horizontal="center" vertical="center" wrapText="1"/>
    </xf>
    <xf numFmtId="3" fontId="8" fillId="0" borderId="1" xfId="0" applyNumberFormat="1" applyFont="1" applyBorder="1" applyAlignment="1">
      <alignment horizontal="center" vertical="center" wrapText="1"/>
    </xf>
    <xf numFmtId="3" fontId="8" fillId="0" borderId="5" xfId="0" applyNumberFormat="1" applyFont="1" applyBorder="1" applyAlignment="1">
      <alignment horizontal="center" vertical="center" wrapText="1"/>
    </xf>
    <xf numFmtId="2" fontId="8" fillId="0" borderId="1" xfId="0" applyNumberFormat="1" applyFont="1" applyBorder="1" applyAlignment="1">
      <alignment horizontal="center" vertical="center" wrapText="1"/>
    </xf>
    <xf numFmtId="2" fontId="8" fillId="0" borderId="5" xfId="0" applyNumberFormat="1" applyFont="1" applyBorder="1" applyAlignment="1">
      <alignment horizontal="center" vertical="center" wrapText="1"/>
    </xf>
    <xf numFmtId="0" fontId="7" fillId="6" borderId="1"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8" fillId="14" borderId="1" xfId="0" applyFont="1" applyFill="1" applyBorder="1" applyAlignment="1">
      <alignment horizontal="center" vertical="center" wrapText="1"/>
    </xf>
    <xf numFmtId="0" fontId="8" fillId="14" borderId="5"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021"/>
  <sheetViews>
    <sheetView tabSelected="1" topLeftCell="B1" zoomScaleNormal="100" workbookViewId="0">
      <pane ySplit="6" topLeftCell="A27" activePane="bottomLeft" state="frozen"/>
      <selection pane="bottomLeft" activeCell="E31" sqref="E31:E32"/>
    </sheetView>
  </sheetViews>
  <sheetFormatPr baseColWidth="10" defaultColWidth="14.3984375" defaultRowHeight="15" customHeight="1" x14ac:dyDescent="0.15"/>
  <cols>
    <col min="1" max="1" width="20.19921875" style="10" customWidth="1"/>
    <col min="2" max="2" width="40.796875" style="10" customWidth="1"/>
    <col min="3" max="3" width="34.19921875" style="10" customWidth="1"/>
    <col min="4" max="4" width="49.796875" style="10" customWidth="1"/>
    <col min="5" max="5" width="28.19921875" style="10" customWidth="1"/>
    <col min="6" max="6" width="19.19921875" style="10" customWidth="1"/>
    <col min="7" max="7" width="14.3984375" style="10" customWidth="1"/>
    <col min="8" max="8" width="13.796875" style="10" customWidth="1"/>
    <col min="9" max="9" width="16.796875" style="10" customWidth="1"/>
    <col min="10" max="10" width="16.3984375" style="10" customWidth="1"/>
    <col min="11" max="11" width="16" style="10" customWidth="1"/>
    <col min="12" max="12" width="14.19921875" style="10" customWidth="1"/>
    <col min="13" max="13" width="15.3984375" style="10" customWidth="1"/>
    <col min="14" max="14" width="21.19921875" style="10" customWidth="1"/>
    <col min="15" max="15" width="29.3984375" style="10" customWidth="1"/>
    <col min="16" max="16" width="19.19921875" style="10" customWidth="1"/>
    <col min="17" max="17" width="16.19921875" style="10" customWidth="1"/>
    <col min="18" max="29" width="18" style="10" customWidth="1"/>
    <col min="30" max="30" width="17.796875" style="10" customWidth="1"/>
    <col min="31" max="31" width="21.796875" style="10" customWidth="1"/>
    <col min="32" max="35" width="31.19921875" style="10" customWidth="1"/>
    <col min="36" max="16384" width="14.3984375" style="10"/>
  </cols>
  <sheetData>
    <row r="1" spans="1:35" ht="18" customHeight="1" x14ac:dyDescent="0.15">
      <c r="A1" s="29" t="s">
        <v>0</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row>
    <row r="2" spans="1:35" ht="19.5" customHeight="1" x14ac:dyDescent="0.15">
      <c r="A2" s="29" t="s">
        <v>1</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row>
    <row r="3" spans="1:35" ht="136" customHeight="1" x14ac:dyDescent="0.15">
      <c r="A3" s="28" t="s">
        <v>2</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row>
    <row r="4" spans="1:35" ht="11.25" customHeight="1" x14ac:dyDescent="0.15">
      <c r="A4" s="1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row>
    <row r="5" spans="1:35" ht="18" customHeight="1" x14ac:dyDescent="0.15">
      <c r="A5" s="63" t="s">
        <v>3</v>
      </c>
      <c r="B5" s="63" t="s">
        <v>4</v>
      </c>
      <c r="C5" s="65" t="s">
        <v>5</v>
      </c>
      <c r="D5" s="66"/>
      <c r="E5" s="66"/>
      <c r="F5" s="66"/>
      <c r="G5" s="66"/>
      <c r="H5" s="66"/>
      <c r="I5" s="66"/>
      <c r="J5" s="66"/>
      <c r="K5" s="66"/>
      <c r="L5" s="66"/>
      <c r="M5" s="67"/>
      <c r="N5" s="63" t="s">
        <v>6</v>
      </c>
      <c r="O5" s="63" t="s">
        <v>7</v>
      </c>
      <c r="P5" s="63" t="s">
        <v>8</v>
      </c>
      <c r="Q5" s="52" t="s">
        <v>9</v>
      </c>
      <c r="R5" s="53"/>
      <c r="S5" s="53"/>
      <c r="T5" s="53"/>
      <c r="U5" s="53"/>
      <c r="V5" s="53"/>
      <c r="W5" s="53"/>
      <c r="X5" s="53"/>
      <c r="Y5" s="53"/>
      <c r="Z5" s="53"/>
      <c r="AA5" s="53"/>
      <c r="AB5" s="53"/>
      <c r="AC5" s="54"/>
      <c r="AD5" s="46" t="s">
        <v>10</v>
      </c>
      <c r="AE5" s="47"/>
      <c r="AF5" s="78" t="s">
        <v>11</v>
      </c>
      <c r="AG5" s="78" t="s">
        <v>12</v>
      </c>
      <c r="AH5" s="78" t="s">
        <v>13</v>
      </c>
      <c r="AI5" s="78" t="s">
        <v>14</v>
      </c>
    </row>
    <row r="6" spans="1:35" ht="48.75" customHeight="1" x14ac:dyDescent="0.15">
      <c r="A6" s="64"/>
      <c r="B6" s="64"/>
      <c r="C6" s="12" t="s">
        <v>15</v>
      </c>
      <c r="D6" s="12" t="s">
        <v>16</v>
      </c>
      <c r="E6" s="12" t="s">
        <v>17</v>
      </c>
      <c r="F6" s="12" t="s">
        <v>18</v>
      </c>
      <c r="G6" s="12" t="s">
        <v>19</v>
      </c>
      <c r="H6" s="12" t="s">
        <v>20</v>
      </c>
      <c r="I6" s="12" t="s">
        <v>21</v>
      </c>
      <c r="J6" s="13" t="s">
        <v>22</v>
      </c>
      <c r="K6" s="13" t="s">
        <v>23</v>
      </c>
      <c r="L6" s="12" t="s">
        <v>24</v>
      </c>
      <c r="M6" s="13" t="s">
        <v>25</v>
      </c>
      <c r="N6" s="64"/>
      <c r="O6" s="64"/>
      <c r="P6" s="64"/>
      <c r="Q6" s="14" t="s">
        <v>26</v>
      </c>
      <c r="R6" s="15" t="s">
        <v>27</v>
      </c>
      <c r="S6" s="15" t="s">
        <v>28</v>
      </c>
      <c r="T6" s="15" t="s">
        <v>29</v>
      </c>
      <c r="U6" s="15" t="s">
        <v>30</v>
      </c>
      <c r="V6" s="15" t="s">
        <v>31</v>
      </c>
      <c r="W6" s="15" t="s">
        <v>32</v>
      </c>
      <c r="X6" s="15" t="s">
        <v>33</v>
      </c>
      <c r="Y6" s="15" t="s">
        <v>34</v>
      </c>
      <c r="Z6" s="15" t="s">
        <v>35</v>
      </c>
      <c r="AA6" s="15" t="s">
        <v>36</v>
      </c>
      <c r="AB6" s="15" t="s">
        <v>37</v>
      </c>
      <c r="AC6" s="15" t="s">
        <v>38</v>
      </c>
      <c r="AD6" s="16" t="s">
        <v>39</v>
      </c>
      <c r="AE6" s="16" t="s">
        <v>40</v>
      </c>
      <c r="AF6" s="79"/>
      <c r="AG6" s="79"/>
      <c r="AH6" s="79"/>
      <c r="AI6" s="79"/>
    </row>
    <row r="7" spans="1:35" ht="90" customHeight="1" x14ac:dyDescent="0.15">
      <c r="A7" s="57" t="s">
        <v>41</v>
      </c>
      <c r="B7" s="30" t="s">
        <v>158</v>
      </c>
      <c r="C7" s="30" t="s">
        <v>42</v>
      </c>
      <c r="D7" s="30" t="s">
        <v>159</v>
      </c>
      <c r="E7" s="30" t="s">
        <v>43</v>
      </c>
      <c r="F7" s="30" t="s">
        <v>44</v>
      </c>
      <c r="G7" s="30" t="s">
        <v>45</v>
      </c>
      <c r="H7" s="30" t="s">
        <v>46</v>
      </c>
      <c r="I7" s="30" t="s">
        <v>47</v>
      </c>
      <c r="J7" s="30" t="s">
        <v>48</v>
      </c>
      <c r="K7" s="32">
        <v>29</v>
      </c>
      <c r="L7" s="34" t="s">
        <v>49</v>
      </c>
      <c r="M7" s="36">
        <v>1</v>
      </c>
      <c r="N7" s="30" t="s">
        <v>50</v>
      </c>
      <c r="O7" s="30" t="s">
        <v>51</v>
      </c>
      <c r="P7" s="30" t="s">
        <v>52</v>
      </c>
      <c r="Q7" s="1" t="s">
        <v>53</v>
      </c>
      <c r="R7" s="8"/>
      <c r="S7" s="8"/>
      <c r="T7" s="8"/>
      <c r="U7" s="8"/>
      <c r="V7" s="8"/>
      <c r="W7" s="8"/>
      <c r="X7" s="8"/>
      <c r="Y7" s="8"/>
      <c r="Z7" s="8"/>
      <c r="AA7" s="8"/>
      <c r="AB7" s="8"/>
      <c r="AC7" s="8"/>
      <c r="AD7" s="27">
        <f>IF(P7="SUMA",SUM(R7:AC7),(IF(P7="PROMEDIO",AVERAGE(R7:AC7),MAX(R7:AC7))))</f>
        <v>0</v>
      </c>
      <c r="AE7" s="2">
        <f>(AD7/K7)*100</f>
        <v>0</v>
      </c>
      <c r="AF7" s="76"/>
      <c r="AG7" s="76"/>
      <c r="AH7" s="76"/>
      <c r="AI7" s="76"/>
    </row>
    <row r="8" spans="1:35" ht="90" customHeight="1" x14ac:dyDescent="0.15">
      <c r="A8" s="58"/>
      <c r="B8" s="31"/>
      <c r="C8" s="31"/>
      <c r="D8" s="31"/>
      <c r="E8" s="31"/>
      <c r="F8" s="31"/>
      <c r="G8" s="31"/>
      <c r="H8" s="31"/>
      <c r="I8" s="31"/>
      <c r="J8" s="31"/>
      <c r="K8" s="33"/>
      <c r="L8" s="35"/>
      <c r="M8" s="37"/>
      <c r="N8" s="31"/>
      <c r="O8" s="31"/>
      <c r="P8" s="31"/>
      <c r="Q8" s="3" t="s">
        <v>54</v>
      </c>
      <c r="R8" s="9"/>
      <c r="S8" s="4"/>
      <c r="T8" s="4"/>
      <c r="U8" s="4"/>
      <c r="V8" s="4"/>
      <c r="W8" s="4"/>
      <c r="X8" s="4"/>
      <c r="Y8" s="4"/>
      <c r="Z8" s="4"/>
      <c r="AA8" s="4"/>
      <c r="AB8" s="4"/>
      <c r="AC8" s="4"/>
      <c r="AD8" s="5">
        <f>IF(P7="SUMA",SUM(R8:AC8),(IF(P7="PROMEDIO",AVERAGE(R8:AC8),MAX(R8:AC8))))</f>
        <v>0</v>
      </c>
      <c r="AE8" s="6">
        <f>(AD8/K7)*100</f>
        <v>0</v>
      </c>
      <c r="AF8" s="77"/>
      <c r="AG8" s="77"/>
      <c r="AH8" s="77"/>
      <c r="AI8" s="77"/>
    </row>
    <row r="9" spans="1:35" ht="90" customHeight="1" x14ac:dyDescent="0.15">
      <c r="A9" s="57" t="s">
        <v>55</v>
      </c>
      <c r="B9" s="34" t="s">
        <v>56</v>
      </c>
      <c r="C9" s="34" t="s">
        <v>57</v>
      </c>
      <c r="D9" s="40" t="s">
        <v>58</v>
      </c>
      <c r="E9" s="34" t="s">
        <v>59</v>
      </c>
      <c r="F9" s="34" t="s">
        <v>60</v>
      </c>
      <c r="G9" s="34" t="s">
        <v>45</v>
      </c>
      <c r="H9" s="34" t="s">
        <v>46</v>
      </c>
      <c r="I9" s="34" t="s">
        <v>47</v>
      </c>
      <c r="J9" s="34" t="s">
        <v>61</v>
      </c>
      <c r="K9" s="72">
        <v>0.43</v>
      </c>
      <c r="L9" s="34" t="s">
        <v>62</v>
      </c>
      <c r="M9" s="68">
        <v>1</v>
      </c>
      <c r="N9" s="34" t="s">
        <v>63</v>
      </c>
      <c r="O9" s="34" t="s">
        <v>64</v>
      </c>
      <c r="P9" s="34" t="s">
        <v>52</v>
      </c>
      <c r="Q9" s="17" t="s">
        <v>53</v>
      </c>
      <c r="R9" s="22"/>
      <c r="S9" s="22"/>
      <c r="T9" s="22"/>
      <c r="U9" s="22"/>
      <c r="V9" s="22"/>
      <c r="W9" s="22"/>
      <c r="X9" s="22"/>
      <c r="Y9" s="22"/>
      <c r="Z9" s="22"/>
      <c r="AA9" s="22"/>
      <c r="AB9" s="22"/>
      <c r="AC9" s="18"/>
      <c r="AD9" s="18">
        <f>IF(P9="SUMA",SUM(R9:AC9),(IF(P9="PROMEDIO",AVERAGE(R9:AC9),MAX(R9:AC9))))</f>
        <v>0</v>
      </c>
      <c r="AE9" s="18">
        <f>(AD9/K9)*100</f>
        <v>0</v>
      </c>
      <c r="AF9" s="76"/>
      <c r="AG9" s="76"/>
      <c r="AH9" s="76"/>
      <c r="AI9" s="76"/>
    </row>
    <row r="10" spans="1:35" ht="90" customHeight="1" x14ac:dyDescent="0.15">
      <c r="A10" s="58"/>
      <c r="B10" s="35"/>
      <c r="C10" s="35"/>
      <c r="D10" s="41"/>
      <c r="E10" s="35"/>
      <c r="F10" s="35"/>
      <c r="G10" s="35"/>
      <c r="H10" s="35"/>
      <c r="I10" s="35"/>
      <c r="J10" s="35"/>
      <c r="K10" s="73"/>
      <c r="L10" s="35"/>
      <c r="M10" s="69"/>
      <c r="N10" s="35"/>
      <c r="O10" s="35"/>
      <c r="P10" s="35"/>
      <c r="Q10" s="19" t="s">
        <v>54</v>
      </c>
      <c r="R10" s="4"/>
      <c r="S10" s="4"/>
      <c r="T10" s="4"/>
      <c r="U10" s="4"/>
      <c r="V10" s="23"/>
      <c r="W10" s="23"/>
      <c r="X10" s="23"/>
      <c r="Y10" s="23"/>
      <c r="Z10" s="23"/>
      <c r="AA10" s="23"/>
      <c r="AB10" s="23"/>
      <c r="AC10" s="23"/>
      <c r="AD10" s="5">
        <f>IF(P9="SUMA",SUM(R10:AC10),(IF(P9="PROMEDIO",AVERAGE(R10:AC10),MAX(R10:AC10))))</f>
        <v>0</v>
      </c>
      <c r="AE10" s="6">
        <f>(AD10/K9)*100</f>
        <v>0</v>
      </c>
      <c r="AF10" s="77"/>
      <c r="AG10" s="77"/>
      <c r="AH10" s="77"/>
      <c r="AI10" s="77"/>
    </row>
    <row r="11" spans="1:35" ht="90" customHeight="1" x14ac:dyDescent="0.15">
      <c r="A11" s="38" t="s">
        <v>65</v>
      </c>
      <c r="B11" s="40" t="s">
        <v>66</v>
      </c>
      <c r="C11" s="42" t="s">
        <v>67</v>
      </c>
      <c r="D11" s="44" t="s">
        <v>68</v>
      </c>
      <c r="E11" s="44" t="s">
        <v>69</v>
      </c>
      <c r="F11" s="40" t="s">
        <v>70</v>
      </c>
      <c r="G11" s="30" t="s">
        <v>45</v>
      </c>
      <c r="H11" s="30" t="s">
        <v>46</v>
      </c>
      <c r="I11" s="30" t="s">
        <v>47</v>
      </c>
      <c r="J11" s="44" t="s">
        <v>71</v>
      </c>
      <c r="K11" s="48">
        <v>110000</v>
      </c>
      <c r="L11" s="44" t="s">
        <v>72</v>
      </c>
      <c r="M11" s="70">
        <v>1</v>
      </c>
      <c r="N11" s="40" t="s">
        <v>73</v>
      </c>
      <c r="O11" s="40" t="s">
        <v>74</v>
      </c>
      <c r="P11" s="30" t="s">
        <v>75</v>
      </c>
      <c r="Q11" s="1" t="s">
        <v>53</v>
      </c>
      <c r="R11" s="8"/>
      <c r="S11" s="8"/>
      <c r="T11" s="8"/>
      <c r="U11" s="8"/>
      <c r="V11" s="8"/>
      <c r="W11" s="8">
        <v>75000</v>
      </c>
      <c r="X11" s="8"/>
      <c r="Y11" s="8"/>
      <c r="Z11" s="8"/>
      <c r="AA11" s="8"/>
      <c r="AB11" s="8"/>
      <c r="AC11" s="8">
        <v>35000</v>
      </c>
      <c r="AD11" s="8">
        <f>IF(P11="SUMA",SUM(R11:AC11),(IF(P11="PROMEDIO",AVERAGE(R11:AC11),MAX(R11:AC11))))</f>
        <v>110000</v>
      </c>
      <c r="AE11" s="2">
        <f>(AD11/K11)*100</f>
        <v>100</v>
      </c>
      <c r="AF11" s="80" t="str">
        <f ca="1">IFERROR(__xludf.DUMMYFUNCTION("IMPORTRANGE(""https://docs.google.com/spreadsheets/d/1nWhoGRWg9rwQGETCUzw2ybnfhboe9sgsupQcrRhvyZ4/edit#gid=788415451"",""N7:Q16"")"),"")</f>
        <v/>
      </c>
      <c r="AG11" s="76" t="str">
        <f ca="1">IFERROR(__xludf.DUMMYFUNCTION("""COMPUTED_VALUE"""),"Las metas originalmente propuestas giran en torno a padron heredado del año inmediato anterior, sin embargo, es normal que dicho padron sufre bajas (los alumnos cluminan su estudios, dejan de estudiar, etc). Por ello esta meta no fue alcanzada al 100%.")</f>
        <v>Las metas originalmente propuestas giran en torno a padron heredado del año inmediato anterior, sin embargo, es normal que dicho padron sufre bajas (los alumnos cluminan su estudios, dejan de estudiar, etc). Por ello esta meta no fue alcanzada al 100%.</v>
      </c>
      <c r="AH11" s="76"/>
      <c r="AI11" s="76"/>
    </row>
    <row r="12" spans="1:35" ht="90" customHeight="1" x14ac:dyDescent="0.15">
      <c r="A12" s="39"/>
      <c r="B12" s="41"/>
      <c r="C12" s="43"/>
      <c r="D12" s="45"/>
      <c r="E12" s="45"/>
      <c r="F12" s="41"/>
      <c r="G12" s="31"/>
      <c r="H12" s="31"/>
      <c r="I12" s="31"/>
      <c r="J12" s="45"/>
      <c r="K12" s="49"/>
      <c r="L12" s="45"/>
      <c r="M12" s="71"/>
      <c r="N12" s="41"/>
      <c r="O12" s="41"/>
      <c r="P12" s="31"/>
      <c r="Q12" s="7" t="s">
        <v>54</v>
      </c>
      <c r="R12" s="4"/>
      <c r="S12" s="4"/>
      <c r="T12" s="4"/>
      <c r="U12" s="4"/>
      <c r="V12" s="4"/>
      <c r="W12" s="20">
        <f ca="1">IFERROR(__xludf.DUMMYFUNCTION("IMPORTRANGE(""https://docs.google.com/spreadsheets/d/1nWhoGRWg9rwQGETCUzw2ybnfhboe9sgsupQcrRhvyZ4/edit#gid=788415451"",""I8"")"),66119)</f>
        <v>66119</v>
      </c>
      <c r="X12" s="4"/>
      <c r="Y12" s="4"/>
      <c r="Z12" s="4"/>
      <c r="AA12" s="4"/>
      <c r="AB12" s="4"/>
      <c r="AC12" s="4">
        <f ca="1">IFERROR(__xludf.DUMMYFUNCTION("IMPORTRANGE(""https://docs.google.com/spreadsheets/d/1nWhoGRWg9rwQGETCUzw2ybnfhboe9sgsupQcrRhvyZ4/edit#gid=788415451"",""K8"")"),46530)</f>
        <v>46530</v>
      </c>
      <c r="AD12" s="5">
        <f ca="1">IF(P11="SUMA",SUM(R12:AC12),(IF(P11="PROMEDIO",AVERAGE(R12:AC12),MAX(R12:AC12))))</f>
        <v>112649</v>
      </c>
      <c r="AE12" s="6">
        <f ca="1">(AD12/K11)*100</f>
        <v>102.40818181818182</v>
      </c>
      <c r="AF12" s="81"/>
      <c r="AG12" s="77"/>
      <c r="AH12" s="77"/>
      <c r="AI12" s="77"/>
    </row>
    <row r="13" spans="1:35" ht="90" customHeight="1" x14ac:dyDescent="0.15">
      <c r="A13" s="38" t="s">
        <v>76</v>
      </c>
      <c r="B13" s="40" t="s">
        <v>77</v>
      </c>
      <c r="C13" s="42" t="s">
        <v>78</v>
      </c>
      <c r="D13" s="44" t="s">
        <v>79</v>
      </c>
      <c r="E13" s="44" t="s">
        <v>80</v>
      </c>
      <c r="F13" s="40" t="s">
        <v>81</v>
      </c>
      <c r="G13" s="44" t="s">
        <v>82</v>
      </c>
      <c r="H13" s="48" t="s">
        <v>46</v>
      </c>
      <c r="I13" s="44" t="s">
        <v>47</v>
      </c>
      <c r="J13" s="44" t="s">
        <v>83</v>
      </c>
      <c r="K13" s="48">
        <v>75000</v>
      </c>
      <c r="L13" s="44" t="s">
        <v>84</v>
      </c>
      <c r="M13" s="70">
        <v>1</v>
      </c>
      <c r="N13" s="40" t="s">
        <v>85</v>
      </c>
      <c r="O13" s="40" t="s">
        <v>86</v>
      </c>
      <c r="P13" s="30" t="s">
        <v>52</v>
      </c>
      <c r="Q13" s="1" t="s">
        <v>53</v>
      </c>
      <c r="R13" s="8"/>
      <c r="S13" s="8"/>
      <c r="T13" s="8">
        <v>0</v>
      </c>
      <c r="U13" s="8"/>
      <c r="V13" s="8"/>
      <c r="W13" s="8">
        <v>75000</v>
      </c>
      <c r="X13" s="8"/>
      <c r="Y13" s="8"/>
      <c r="Z13" s="8">
        <v>0</v>
      </c>
      <c r="AA13" s="8"/>
      <c r="AB13" s="8"/>
      <c r="AC13" s="8">
        <v>75000</v>
      </c>
      <c r="AD13" s="8">
        <f>IF(P13="SUMA",SUM(R13:AC13),(IF(P13="PROMEDIO",AVERAGE(R13:AC13),MAX(R13:AC13))))</f>
        <v>75000</v>
      </c>
      <c r="AE13" s="2">
        <f>(AD13/K13)*100</f>
        <v>100</v>
      </c>
      <c r="AF13" s="76"/>
      <c r="AG13" s="76" t="str">
        <f ca="1">IFERROR(__xludf.DUMMYFUNCTION("""COMPUTED_VALUE"""),"Contar con la información completa depende de la velocidad con la que se desahoga el proceso de entrega de boletos mi pasaje al inicio del año, en esta ocasión dicho proceso permitió tener el dato para el primer trimestre. La planeación se propuso de mane"&amp;"ra conservadora previendo la posibilidad de no poder contar con dicha información; sin embargo, afortunadamente si se obtuvo dentro del primer trimestre.
Para el segundo trimestre la información ya había sido informada en el trimestre anterior casi en su "&amp;"totalidad, por ello el desfase en torno a lo planeado originalmente.")</f>
        <v>Contar con la información completa depende de la velocidad con la que se desahoga el proceso de entrega de boletos mi pasaje al inicio del año, en esta ocasión dicho proceso permitió tener el dato para el primer trimestre. La planeación se propuso de manera conservadora previendo la posibilidad de no poder contar con dicha información; sin embargo, afortunadamente si se obtuvo dentro del primer trimestre.
Para el segundo trimestre la información ya había sido informada en el trimestre anterior casi en su totalidad, por ello el desfase en torno a lo planeado originalmente.</v>
      </c>
      <c r="AH13" s="76" t="str">
        <f ca="1">IFERROR(__xludf.DUMMYFUNCTION("""COMPUTED_VALUE"""),"El proceso de refrendo se detuvo y reagendó con motivo de la pandemia, lo que desinsentivó en muchos casos el que los alumnos pasaran a recoger sus apoyos.")</f>
        <v>El proceso de refrendo se detuvo y reagendó con motivo de la pandemia, lo que desinsentivó en muchos casos el que los alumnos pasaran a recoger sus apoyos.</v>
      </c>
      <c r="AI13" s="76" t="str">
        <f ca="1">IFERROR(__xludf.DUMMYFUNCTION("""COMPUTED_VALUE"""),"El proceso de refrendo se detuvo y reagendó con motivo de la pandemia, lo que desinsentivó en muchos casos el que los alumnos pasaran a recoger sus apoyos.")</f>
        <v>El proceso de refrendo se detuvo y reagendó con motivo de la pandemia, lo que desinsentivó en muchos casos el que los alumnos pasaran a recoger sus apoyos.</v>
      </c>
    </row>
    <row r="14" spans="1:35" ht="126" customHeight="1" x14ac:dyDescent="0.15">
      <c r="A14" s="39"/>
      <c r="B14" s="41"/>
      <c r="C14" s="43"/>
      <c r="D14" s="45"/>
      <c r="E14" s="45"/>
      <c r="F14" s="41"/>
      <c r="G14" s="45"/>
      <c r="H14" s="49"/>
      <c r="I14" s="45"/>
      <c r="J14" s="45"/>
      <c r="K14" s="49"/>
      <c r="L14" s="45"/>
      <c r="M14" s="71"/>
      <c r="N14" s="41"/>
      <c r="O14" s="41"/>
      <c r="P14" s="31"/>
      <c r="Q14" s="7" t="s">
        <v>54</v>
      </c>
      <c r="R14" s="24"/>
      <c r="S14" s="24"/>
      <c r="T14" s="24">
        <v>64443</v>
      </c>
      <c r="U14" s="24"/>
      <c r="V14" s="24"/>
      <c r="W14" s="20">
        <f ca="1">IFERROR(__xludf.DUMMYFUNCTION("IMPORTRANGE(""https://docs.google.com/spreadsheets/d/1nWhoGRWg9rwQGETCUzw2ybnfhboe9sgsupQcrRhvyZ4/edit#gid=788415451"",""I10"")"),66119)</f>
        <v>66119</v>
      </c>
      <c r="X14" s="4"/>
      <c r="Y14" s="4"/>
      <c r="Z14" s="20">
        <f ca="1">IFERROR(__xludf.DUMMYFUNCTION("IMPORTRANGE(""https://docs.google.com/spreadsheets/d/1nWhoGRWg9rwQGETCUzw2ybnfhboe9sgsupQcrRhvyZ4/edit#gid=788415451"",""J10"")"),66119)</f>
        <v>66119</v>
      </c>
      <c r="AA14" s="4"/>
      <c r="AB14" s="4"/>
      <c r="AC14" s="20">
        <f ca="1">IFERROR(__xludf.DUMMYFUNCTION("IMPORTRANGE(""https://docs.google.com/spreadsheets/d/1nWhoGRWg9rwQGETCUzw2ybnfhboe9sgsupQcrRhvyZ4/edit#gid=788415451"",""K10"")"),46530)</f>
        <v>46530</v>
      </c>
      <c r="AD14" s="5">
        <f ca="1">IF(P13="SUMA",SUM(R14:AC14),(IF(P13="PROMEDIO",AVERAGE(R14:AC14),MAX(R14:AC14))))</f>
        <v>66119</v>
      </c>
      <c r="AE14" s="6">
        <f ca="1">(AD14/K13)*100</f>
        <v>88.158666666666662</v>
      </c>
      <c r="AF14" s="77"/>
      <c r="AG14" s="77"/>
      <c r="AH14" s="77"/>
      <c r="AI14" s="77"/>
    </row>
    <row r="15" spans="1:35" ht="90" customHeight="1" x14ac:dyDescent="0.15">
      <c r="A15" s="38" t="s">
        <v>76</v>
      </c>
      <c r="B15" s="40" t="s">
        <v>87</v>
      </c>
      <c r="C15" s="42" t="s">
        <v>88</v>
      </c>
      <c r="D15" s="44" t="s">
        <v>89</v>
      </c>
      <c r="E15" s="44" t="s">
        <v>90</v>
      </c>
      <c r="F15" s="40" t="s">
        <v>81</v>
      </c>
      <c r="G15" s="44" t="s">
        <v>82</v>
      </c>
      <c r="H15" s="48" t="s">
        <v>46</v>
      </c>
      <c r="I15" s="44" t="s">
        <v>47</v>
      </c>
      <c r="J15" s="44" t="s">
        <v>83</v>
      </c>
      <c r="K15" s="48">
        <v>35000</v>
      </c>
      <c r="L15" s="44" t="s">
        <v>84</v>
      </c>
      <c r="M15" s="70">
        <v>1</v>
      </c>
      <c r="N15" s="40" t="s">
        <v>81</v>
      </c>
      <c r="O15" s="40" t="s">
        <v>91</v>
      </c>
      <c r="P15" s="30" t="s">
        <v>75</v>
      </c>
      <c r="Q15" s="1" t="s">
        <v>53</v>
      </c>
      <c r="R15" s="8"/>
      <c r="S15" s="8"/>
      <c r="T15" s="8">
        <v>0</v>
      </c>
      <c r="U15" s="8"/>
      <c r="V15" s="8"/>
      <c r="W15" s="8">
        <v>0</v>
      </c>
      <c r="X15" s="8"/>
      <c r="Y15" s="8"/>
      <c r="Z15" s="8">
        <v>0</v>
      </c>
      <c r="AA15" s="8"/>
      <c r="AB15" s="8"/>
      <c r="AC15" s="8">
        <v>35000</v>
      </c>
      <c r="AD15" s="8">
        <f>IF(P15="SUMA",SUM(R15:AC15),(IF(P15="PROMEDIO",AVERAGE(R15:AC15),MAX(R15:AC15))))</f>
        <v>35000</v>
      </c>
      <c r="AE15" s="2">
        <f>(AD15/K15)*100</f>
        <v>100</v>
      </c>
      <c r="AF15" s="76"/>
      <c r="AG15" s="76"/>
      <c r="AH15" s="76"/>
      <c r="AI15" s="76" t="s">
        <v>161</v>
      </c>
    </row>
    <row r="16" spans="1:35" ht="90" customHeight="1" x14ac:dyDescent="0.15">
      <c r="A16" s="39"/>
      <c r="B16" s="41"/>
      <c r="C16" s="43"/>
      <c r="D16" s="45"/>
      <c r="E16" s="45"/>
      <c r="F16" s="41"/>
      <c r="G16" s="45"/>
      <c r="H16" s="49"/>
      <c r="I16" s="45"/>
      <c r="J16" s="45"/>
      <c r="K16" s="49"/>
      <c r="L16" s="45"/>
      <c r="M16" s="71"/>
      <c r="N16" s="41"/>
      <c r="O16" s="41"/>
      <c r="P16" s="31"/>
      <c r="Q16" s="7" t="s">
        <v>54</v>
      </c>
      <c r="R16" s="24"/>
      <c r="S16" s="24"/>
      <c r="T16" s="24">
        <v>0</v>
      </c>
      <c r="U16" s="24"/>
      <c r="V16" s="24"/>
      <c r="W16" s="4">
        <f ca="1">IFERROR(__xludf.DUMMYFUNCTION("IMPORTRANGE(""https://docs.google.com/spreadsheets/d/1nWhoGRWg9rwQGETCUzw2ybnfhboe9sgsupQcrRhvyZ4/edit#gid=788415451"",""I12"")"),0)</f>
        <v>0</v>
      </c>
      <c r="X16" s="4"/>
      <c r="Y16" s="4"/>
      <c r="Z16" s="4">
        <f ca="1">IFERROR(__xludf.DUMMYFUNCTION("IMPORTRANGE(""https://docs.google.com/spreadsheets/d/1nWhoGRWg9rwQGETCUzw2ybnfhboe9sgsupQcrRhvyZ4/edit#gid=788415451"",""J12"")"),0)</f>
        <v>0</v>
      </c>
      <c r="AA16" s="4"/>
      <c r="AB16" s="4"/>
      <c r="AC16" s="4">
        <f ca="1">IFERROR(__xludf.DUMMYFUNCTION("IMPORTRANGE(""https://docs.google.com/spreadsheets/d/1nWhoGRWg9rwQGETCUzw2ybnfhboe9sgsupQcrRhvyZ4/edit#gid=788415451"",""K12"")"),0)</f>
        <v>0</v>
      </c>
      <c r="AD16" s="5">
        <f ca="1">IF(P15="SUMA",SUM(R16:AC16),(IF(P15="PROMEDIO",AVERAGE(R16:AC16),MAX(R16:AC16))))</f>
        <v>0</v>
      </c>
      <c r="AE16" s="6">
        <f ca="1">(AD16/K15)*100</f>
        <v>0</v>
      </c>
      <c r="AF16" s="77"/>
      <c r="AG16" s="77"/>
      <c r="AH16" s="77"/>
      <c r="AI16" s="77"/>
    </row>
    <row r="17" spans="1:35" ht="90" customHeight="1" x14ac:dyDescent="0.15">
      <c r="A17" s="38" t="s">
        <v>76</v>
      </c>
      <c r="B17" s="40" t="s">
        <v>92</v>
      </c>
      <c r="C17" s="42" t="s">
        <v>93</v>
      </c>
      <c r="D17" s="44" t="s">
        <v>94</v>
      </c>
      <c r="E17" s="44" t="s">
        <v>95</v>
      </c>
      <c r="F17" s="40" t="s">
        <v>96</v>
      </c>
      <c r="G17" s="44" t="s">
        <v>82</v>
      </c>
      <c r="H17" s="48" t="s">
        <v>46</v>
      </c>
      <c r="I17" s="44" t="s">
        <v>47</v>
      </c>
      <c r="J17" s="44" t="s">
        <v>83</v>
      </c>
      <c r="K17" s="48">
        <v>38000000</v>
      </c>
      <c r="L17" s="44" t="s">
        <v>72</v>
      </c>
      <c r="M17" s="70">
        <v>1</v>
      </c>
      <c r="N17" s="40" t="s">
        <v>97</v>
      </c>
      <c r="O17" s="40" t="s">
        <v>98</v>
      </c>
      <c r="P17" s="30" t="s">
        <v>75</v>
      </c>
      <c r="Q17" s="1" t="s">
        <v>53</v>
      </c>
      <c r="R17" s="8"/>
      <c r="S17" s="8"/>
      <c r="T17" s="8">
        <v>0</v>
      </c>
      <c r="U17" s="8"/>
      <c r="V17" s="8"/>
      <c r="W17" s="8">
        <v>0</v>
      </c>
      <c r="X17" s="8"/>
      <c r="Y17" s="8"/>
      <c r="Z17" s="8">
        <v>19000000</v>
      </c>
      <c r="AA17" s="8"/>
      <c r="AB17" s="8"/>
      <c r="AC17" s="8">
        <v>19000000</v>
      </c>
      <c r="AD17" s="8">
        <f>IF(P17="SUMA",SUM(R17:AC17),(IF(P17="PROMEDIO",AVERAGE(R17:AC17),MAX(R17:AC17))))</f>
        <v>38000000</v>
      </c>
      <c r="AE17" s="2">
        <f>(AD17/K17)*100</f>
        <v>100</v>
      </c>
      <c r="AF17" s="76"/>
      <c r="AG17" s="76" t="str">
        <f ca="1">IFERROR(__xludf.DUMMYFUNCTION("""COMPUTED_VALUE"""),"Contar con la información completa depende de la velocidad con la que se desahoga el proceso de entrega de boletos y su uso por parte del beneficiario, en esta ocasión dicho proceso permitió tener el dato para el segundo trimestre del año. La planeación s"&amp;"e propuso de manera conservadora previendo la posibilidad de no poder contar con dicha información; sin embargo, afortunadamente se obtuvo con anticipación.")</f>
        <v>Contar con la información completa depende de la velocidad con la que se desahoga el proceso de entrega de boletos y su uso por parte del beneficiario, en esta ocasión dicho proceso permitió tener el dato para el segundo trimestre del año. La planeación se propuso de manera conservadora previendo la posibilidad de no poder contar con dicha información; sin embargo, afortunadamente se obtuvo con anticipación.</v>
      </c>
      <c r="AH17" s="76" t="str">
        <f ca="1">IFERROR(__xludf.DUMMYFUNCTION("""COMPUTED_VALUE"""),"El monto incluye boleto físico y electrónico. 
La meta no se ha alcanzado debido a que la pandemia orilló al cierre de planteles escolares lo que limita el uso de boletos")</f>
        <v>El monto incluye boleto físico y electrónico. 
La meta no se ha alcanzado debido a que la pandemia orilló al cierre de planteles escolares lo que limita el uso de boletos</v>
      </c>
      <c r="AI17" s="76" t="str">
        <f ca="1">IFERROR(__xludf.DUMMYFUNCTION("""COMPUTED_VALUE"""),"Debido a las acciones llevadas a cabo con motivo de las estrategias ante la pandemia de Covid-19, los estudiantes disminuyeron considerablemente los traslados a los centros de estudio (debido a las clases en línea), por lo que a su vez disminuyó el uso de"&amp;" los boletos entregados. ")</f>
        <v xml:space="preserve">Debido a las acciones llevadas a cabo con motivo de las estrategias ante la pandemia de Covid-19, los estudiantes disminuyeron considerablemente los traslados a los centros de estudio (debido a las clases en línea), por lo que a su vez disminuyó el uso de los boletos entregados. </v>
      </c>
    </row>
    <row r="18" spans="1:35" ht="90" customHeight="1" x14ac:dyDescent="0.15">
      <c r="A18" s="39"/>
      <c r="B18" s="41"/>
      <c r="C18" s="43"/>
      <c r="D18" s="45"/>
      <c r="E18" s="45"/>
      <c r="F18" s="41"/>
      <c r="G18" s="45"/>
      <c r="H18" s="49"/>
      <c r="I18" s="45"/>
      <c r="J18" s="45"/>
      <c r="K18" s="49"/>
      <c r="L18" s="45"/>
      <c r="M18" s="71"/>
      <c r="N18" s="41"/>
      <c r="O18" s="41"/>
      <c r="P18" s="31"/>
      <c r="Q18" s="7" t="s">
        <v>54</v>
      </c>
      <c r="R18" s="24"/>
      <c r="S18" s="24"/>
      <c r="T18" s="24">
        <v>0</v>
      </c>
      <c r="U18" s="24"/>
      <c r="V18" s="24"/>
      <c r="W18" s="20">
        <f ca="1">IFERROR(__xludf.DUMMYFUNCTION("IMPORTRANGE(""https://docs.google.com/spreadsheets/d/1nWhoGRWg9rwQGETCUzw2ybnfhboe9sgsupQcrRhvyZ4/edit#gid=788415451"",""I14"")"),7434578)</f>
        <v>7434578</v>
      </c>
      <c r="X18" s="4"/>
      <c r="Y18" s="4"/>
      <c r="Z18" s="20">
        <f ca="1">IFERROR(__xludf.DUMMYFUNCTION("IMPORTRANGE(""https://docs.google.com/spreadsheets/d/1nWhoGRWg9rwQGETCUzw2ybnfhboe9sgsupQcrRhvyZ4/edit#gid=788415451"",""J14"")"),5415676)</f>
        <v>5415676</v>
      </c>
      <c r="AA18" s="4"/>
      <c r="AB18" s="4"/>
      <c r="AC18" s="20">
        <f ca="1">IFERROR(__xludf.DUMMYFUNCTION("IMPORTRANGE(""https://docs.google.com/spreadsheets/d/1nWhoGRWg9rwQGETCUzw2ybnfhboe9sgsupQcrRhvyZ4/edit#gid=788415451"",""K14"")"),836113)</f>
        <v>836113</v>
      </c>
      <c r="AD18" s="5">
        <f ca="1">IF(P17="SUMA",SUM(R18:AC18),(IF(P17="PROMEDIO",AVERAGE(R18:AC18),MAX(R18:AC18))))</f>
        <v>13686367</v>
      </c>
      <c r="AE18" s="6">
        <f ca="1">(AD18/K17)*100</f>
        <v>36.016755263157897</v>
      </c>
      <c r="AF18" s="77"/>
      <c r="AG18" s="77"/>
      <c r="AH18" s="77"/>
      <c r="AI18" s="77"/>
    </row>
    <row r="19" spans="1:35" ht="90" customHeight="1" x14ac:dyDescent="0.15">
      <c r="A19" s="38" t="s">
        <v>99</v>
      </c>
      <c r="B19" s="40" t="s">
        <v>100</v>
      </c>
      <c r="C19" s="42" t="s">
        <v>101</v>
      </c>
      <c r="D19" s="44" t="s">
        <v>102</v>
      </c>
      <c r="E19" s="44" t="s">
        <v>103</v>
      </c>
      <c r="F19" s="40" t="s">
        <v>104</v>
      </c>
      <c r="G19" s="44" t="s">
        <v>82</v>
      </c>
      <c r="H19" s="48" t="s">
        <v>105</v>
      </c>
      <c r="I19" s="44" t="s">
        <v>106</v>
      </c>
      <c r="J19" s="44" t="s">
        <v>83</v>
      </c>
      <c r="K19" s="48">
        <v>110000</v>
      </c>
      <c r="L19" s="40" t="s">
        <v>107</v>
      </c>
      <c r="M19" s="70">
        <v>1</v>
      </c>
      <c r="N19" s="40" t="s">
        <v>108</v>
      </c>
      <c r="O19" s="40" t="s">
        <v>109</v>
      </c>
      <c r="P19" s="30" t="s">
        <v>52</v>
      </c>
      <c r="Q19" s="1" t="s">
        <v>53</v>
      </c>
      <c r="R19" s="8"/>
      <c r="S19" s="8"/>
      <c r="T19" s="8">
        <v>0</v>
      </c>
      <c r="U19" s="8"/>
      <c r="V19" s="8"/>
      <c r="W19" s="8">
        <v>75000</v>
      </c>
      <c r="X19" s="8"/>
      <c r="Y19" s="8"/>
      <c r="Z19" s="8">
        <v>0</v>
      </c>
      <c r="AA19" s="8"/>
      <c r="AB19" s="8"/>
      <c r="AC19" s="8">
        <v>110000</v>
      </c>
      <c r="AD19" s="8">
        <f>IF(P19="SUMA",SUM(R19:AC19),(IF(P19="PROMEDIO",AVERAGE(R19:AC19),MAX(R19:AC19))))</f>
        <v>110000</v>
      </c>
      <c r="AE19" s="2">
        <f>(AD19/K19)*100</f>
        <v>100</v>
      </c>
      <c r="AF19" s="76"/>
      <c r="AG19" s="76" t="str">
        <f ca="1">IFERROR(__xludf.DUMMYFUNCTION("""COMPUTED_VALUE"""),"La información oficial correspondiente al PUB aún no ha sido oficialmente entregada, por lo que este dato no se tiene corroborado.")</f>
        <v>La información oficial correspondiente al PUB aún no ha sido oficialmente entregada, por lo que este dato no se tiene corroborado.</v>
      </c>
      <c r="AH19" s="76"/>
      <c r="AI19" s="76" t="str">
        <f ca="1">IFERROR(__xludf.DUMMYFUNCTION("""COMPUTED_VALUE"""),"Se esperaba contar con nuevos ingresos al programa, sin embargo, debido a que no existió convocatoria la meta de este indicador no pudo ser alcanzada.")</f>
        <v>Se esperaba contar con nuevos ingresos al programa, sin embargo, debido a que no existió convocatoria la meta de este indicador no pudo ser alcanzada.</v>
      </c>
    </row>
    <row r="20" spans="1:35" ht="90" customHeight="1" x14ac:dyDescent="0.15">
      <c r="A20" s="39"/>
      <c r="B20" s="41"/>
      <c r="C20" s="43"/>
      <c r="D20" s="45"/>
      <c r="E20" s="45"/>
      <c r="F20" s="41"/>
      <c r="G20" s="45"/>
      <c r="H20" s="49"/>
      <c r="I20" s="45"/>
      <c r="J20" s="45"/>
      <c r="K20" s="49"/>
      <c r="L20" s="41"/>
      <c r="M20" s="71"/>
      <c r="N20" s="41"/>
      <c r="O20" s="41"/>
      <c r="P20" s="31"/>
      <c r="Q20" s="7" t="s">
        <v>54</v>
      </c>
      <c r="R20" s="24"/>
      <c r="S20" s="24"/>
      <c r="T20" s="24">
        <v>0</v>
      </c>
      <c r="U20" s="24"/>
      <c r="V20" s="24"/>
      <c r="W20" s="20">
        <f ca="1">IFERROR(__xludf.DUMMYFUNCTION("IMPORTRANGE(""https://docs.google.com/spreadsheets/d/1nWhoGRWg9rwQGETCUzw2ybnfhboe9sgsupQcrRhvyZ4/edit#gid=788415451"",""I16"")"),0)</f>
        <v>0</v>
      </c>
      <c r="X20" s="4"/>
      <c r="Y20" s="4"/>
      <c r="Z20" s="20">
        <f ca="1">IFERROR(__xludf.DUMMYFUNCTION("IMPORTRANGE(""https://docs.google.com/spreadsheets/d/1nWhoGRWg9rwQGETCUzw2ybnfhboe9sgsupQcrRhvyZ4/edit#gid=788415451"",""J16"")"),66119)</f>
        <v>66119</v>
      </c>
      <c r="AA20" s="4"/>
      <c r="AB20" s="4"/>
      <c r="AC20" s="20">
        <f ca="1">IFERROR(__xludf.DUMMYFUNCTION("IMPORTRANGE(""https://docs.google.com/spreadsheets/d/1nWhoGRWg9rwQGETCUzw2ybnfhboe9sgsupQcrRhvyZ4/edit#gid=788415451"",""K16"")"),46530)</f>
        <v>46530</v>
      </c>
      <c r="AD20" s="5">
        <f ca="1">IF(P19="SUMA",SUM(R20:AC20),(IF(P19="PROMEDIO",AVERAGE(R20:AC20),MAX(R20:AC20))))</f>
        <v>66119</v>
      </c>
      <c r="AE20" s="6">
        <f ca="1">(AD20/K19)*100</f>
        <v>60.108181818181819</v>
      </c>
      <c r="AF20" s="77"/>
      <c r="AG20" s="77"/>
      <c r="AH20" s="77"/>
      <c r="AI20" s="77"/>
    </row>
    <row r="21" spans="1:35" ht="90" customHeight="1" x14ac:dyDescent="0.15">
      <c r="A21" s="57" t="s">
        <v>65</v>
      </c>
      <c r="B21" s="30" t="s">
        <v>110</v>
      </c>
      <c r="C21" s="59" t="s">
        <v>111</v>
      </c>
      <c r="D21" s="30" t="s">
        <v>112</v>
      </c>
      <c r="E21" s="30" t="s">
        <v>113</v>
      </c>
      <c r="F21" s="30" t="s">
        <v>114</v>
      </c>
      <c r="G21" s="30" t="s">
        <v>45</v>
      </c>
      <c r="H21" s="30" t="s">
        <v>46</v>
      </c>
      <c r="I21" s="30" t="s">
        <v>47</v>
      </c>
      <c r="J21" s="30" t="s">
        <v>71</v>
      </c>
      <c r="K21" s="32">
        <v>54</v>
      </c>
      <c r="L21" s="34" t="s">
        <v>115</v>
      </c>
      <c r="M21" s="36">
        <v>1</v>
      </c>
      <c r="N21" s="30" t="s">
        <v>114</v>
      </c>
      <c r="O21" s="30" t="s">
        <v>116</v>
      </c>
      <c r="P21" s="30" t="s">
        <v>75</v>
      </c>
      <c r="Q21" s="1" t="s">
        <v>53</v>
      </c>
      <c r="R21" s="8"/>
      <c r="S21" s="8"/>
      <c r="T21" s="8"/>
      <c r="U21" s="8"/>
      <c r="V21" s="8"/>
      <c r="W21" s="8">
        <v>10</v>
      </c>
      <c r="X21" s="8"/>
      <c r="Y21" s="8"/>
      <c r="Z21" s="8"/>
      <c r="AA21" s="8"/>
      <c r="AB21" s="8"/>
      <c r="AC21" s="8">
        <v>44</v>
      </c>
      <c r="AD21" s="8">
        <f>IF(P21="SUMA",SUM(R21:AC21),(IF(P21="PROMEDIO",AVERAGE(R21:AC21),MAX(R21:AC21))))</f>
        <v>54</v>
      </c>
      <c r="AE21" s="2">
        <f>(AD21/K21)*100</f>
        <v>100</v>
      </c>
      <c r="AF21" s="74"/>
      <c r="AG21" s="74" t="str">
        <f ca="1">IFERROR(__xludf.DUMMYFUNCTION("""COMPUTED_VALUE"""),"Se presenta  con avance del  0 % debido a  que el recurso fue reasignado en su totalidad mediante el decreto 27912/XLII/20, por lo anterior se solicito la eliminacion de la planeacion programatica mediante memorándum No SSAS/DPE/312/2020")</f>
        <v>Se presenta  con avance del  0 % debido a  que el recurso fue reasignado en su totalidad mediante el decreto 27912/XLII/20, por lo anterior se solicito la eliminacion de la planeacion programatica mediante memorándum No SSAS/DPE/312/2020</v>
      </c>
      <c r="AH21" s="74"/>
      <c r="AI21" s="74" t="s">
        <v>156</v>
      </c>
    </row>
    <row r="22" spans="1:35" ht="90" customHeight="1" x14ac:dyDescent="0.15">
      <c r="A22" s="58"/>
      <c r="B22" s="31"/>
      <c r="C22" s="60"/>
      <c r="D22" s="31"/>
      <c r="E22" s="31"/>
      <c r="F22" s="31"/>
      <c r="G22" s="31"/>
      <c r="H22" s="31"/>
      <c r="I22" s="31"/>
      <c r="J22" s="31"/>
      <c r="K22" s="33"/>
      <c r="L22" s="35"/>
      <c r="M22" s="37"/>
      <c r="N22" s="31"/>
      <c r="O22" s="31"/>
      <c r="P22" s="31"/>
      <c r="Q22" s="3" t="s">
        <v>54</v>
      </c>
      <c r="R22" s="9"/>
      <c r="S22" s="4"/>
      <c r="T22" s="4"/>
      <c r="U22" s="4"/>
      <c r="V22" s="4"/>
      <c r="W22" s="20">
        <f ca="1">IFERROR(__xludf.DUMMYFUNCTION("importrange(""https://docs.google.com/spreadsheets/d/1JEyalPBUl-jDvbwCjbBKysftddaisQk5rcbAaCx3tZg/edit#gid=2080610714"",""I7"")"),0)</f>
        <v>0</v>
      </c>
      <c r="X22" s="4"/>
      <c r="Y22" s="4"/>
      <c r="Z22" s="4"/>
      <c r="AA22" s="4"/>
      <c r="AB22" s="4"/>
      <c r="AC22" s="4">
        <f ca="1">IFERROR(__xludf.DUMMYFUNCTION("importrange(""https://docs.google.com/spreadsheets/d/1JEyalPBUl-jDvbwCjbBKysftddaisQk5rcbAaCx3tZg/edit#gid=2080610714"",""K7"")"),0)</f>
        <v>0</v>
      </c>
      <c r="AD22" s="5">
        <f ca="1">IF(P21="SUMA",SUM(R22:AC22),(IF(P21="PROMEDIO",AVERAGE(R22:AC22),MAX(R22:AC22))))</f>
        <v>0</v>
      </c>
      <c r="AE22" s="6">
        <f ca="1">(AD22/K21)*100</f>
        <v>0</v>
      </c>
      <c r="AF22" s="75"/>
      <c r="AG22" s="75"/>
      <c r="AH22" s="75"/>
      <c r="AI22" s="75"/>
    </row>
    <row r="23" spans="1:35" ht="90" customHeight="1" x14ac:dyDescent="0.15">
      <c r="A23" s="57" t="s">
        <v>99</v>
      </c>
      <c r="B23" s="30" t="s">
        <v>117</v>
      </c>
      <c r="C23" s="59" t="s">
        <v>118</v>
      </c>
      <c r="D23" s="30" t="s">
        <v>119</v>
      </c>
      <c r="E23" s="30" t="s">
        <v>120</v>
      </c>
      <c r="F23" s="30" t="s">
        <v>114</v>
      </c>
      <c r="G23" s="44" t="s">
        <v>82</v>
      </c>
      <c r="H23" s="48" t="s">
        <v>46</v>
      </c>
      <c r="I23" s="44" t="s">
        <v>47</v>
      </c>
      <c r="J23" s="30" t="s">
        <v>83</v>
      </c>
      <c r="K23" s="32">
        <v>50</v>
      </c>
      <c r="L23" s="30" t="s">
        <v>121</v>
      </c>
      <c r="M23" s="36">
        <v>1</v>
      </c>
      <c r="N23" s="30" t="s">
        <v>114</v>
      </c>
      <c r="O23" s="30" t="s">
        <v>122</v>
      </c>
      <c r="P23" s="30" t="s">
        <v>75</v>
      </c>
      <c r="Q23" s="1" t="s">
        <v>53</v>
      </c>
      <c r="R23" s="8"/>
      <c r="S23" s="8"/>
      <c r="T23" s="8">
        <v>0</v>
      </c>
      <c r="U23" s="8"/>
      <c r="V23" s="8"/>
      <c r="W23" s="8">
        <v>10</v>
      </c>
      <c r="X23" s="8"/>
      <c r="Y23" s="8"/>
      <c r="Z23" s="8">
        <v>20</v>
      </c>
      <c r="AA23" s="8"/>
      <c r="AB23" s="8"/>
      <c r="AC23" s="8">
        <v>20</v>
      </c>
      <c r="AD23" s="8">
        <f>IF(P23="SUMA",SUM(R23:AC23),(IF(P23="PROMEDIO",AVERAGE(R23:AC23),MAX(R23:AC23))))</f>
        <v>50</v>
      </c>
      <c r="AE23" s="2">
        <f>(AD23/K23)*100</f>
        <v>100</v>
      </c>
      <c r="AF23" s="74"/>
      <c r="AG23" s="74" t="str">
        <f ca="1">IFERROR(__xludf.DUMMYFUNCTION("""COMPUTED_VALUE"""),"Se presenta  con avance del  0 % debido a  que el recurso fue reasignado en su totalidad mediante el decreto 27912/XLII/20, por lo anterior se solicito la eliminacion de la planeacion programatica mediante memorándum No SSAS/DPE/312/2020")</f>
        <v>Se presenta  con avance del  0 % debido a  que el recurso fue reasignado en su totalidad mediante el decreto 27912/XLII/20, por lo anterior se solicito la eliminacion de la planeacion programatica mediante memorándum No SSAS/DPE/312/2020</v>
      </c>
      <c r="AH23" s="74" t="str">
        <f ca="1">IFERROR(__xludf.DUMMYFUNCTION("""COMPUTED_VALUE"""),"Se presenta  con avance del  0 % debido a  que el recurso fue reasignado en su totalidad mediante el decreto 27912/XLII/20, por lo anterior se solicito la eliminacion de la planeacion programatica mediante memorándum No SSAS/DPE/312/2020")</f>
        <v>Se presenta  con avance del  0 % debido a  que el recurso fue reasignado en su totalidad mediante el decreto 27912/XLII/20, por lo anterior se solicito la eliminacion de la planeacion programatica mediante memorándum No SSAS/DPE/312/2020</v>
      </c>
      <c r="AI23" s="74" t="s">
        <v>156</v>
      </c>
    </row>
    <row r="24" spans="1:35" ht="90" customHeight="1" x14ac:dyDescent="0.15">
      <c r="A24" s="58"/>
      <c r="B24" s="31"/>
      <c r="C24" s="60"/>
      <c r="D24" s="31"/>
      <c r="E24" s="31"/>
      <c r="F24" s="31"/>
      <c r="G24" s="45"/>
      <c r="H24" s="49"/>
      <c r="I24" s="45"/>
      <c r="J24" s="31"/>
      <c r="K24" s="33"/>
      <c r="L24" s="31"/>
      <c r="M24" s="37"/>
      <c r="N24" s="31"/>
      <c r="O24" s="31"/>
      <c r="P24" s="31"/>
      <c r="Q24" s="3" t="s">
        <v>54</v>
      </c>
      <c r="R24" s="9"/>
      <c r="S24" s="4"/>
      <c r="T24" s="4">
        <v>0</v>
      </c>
      <c r="U24" s="4"/>
      <c r="V24" s="4"/>
      <c r="W24" s="20">
        <f ca="1">IFERROR(__xludf.DUMMYFUNCTION("importrange(""https://docs.google.com/spreadsheets/d/1JEyalPBUl-jDvbwCjbBKysftddaisQk5rcbAaCx3tZg/edit#gid=2080610714"",""I9"")"),0)</f>
        <v>0</v>
      </c>
      <c r="X24" s="4"/>
      <c r="Y24" s="4"/>
      <c r="Z24" s="4">
        <f ca="1">IFERROR(__xludf.DUMMYFUNCTION("importrange(""https://docs.google.com/spreadsheets/d/1JEyalPBUl-jDvbwCjbBKysftddaisQk5rcbAaCx3tZg/edit#gid=2080610714"",""J9"")"),0)</f>
        <v>0</v>
      </c>
      <c r="AA24" s="4"/>
      <c r="AB24" s="4"/>
      <c r="AC24" s="4">
        <f ca="1">IFERROR(__xludf.DUMMYFUNCTION("importrange(""https://docs.google.com/spreadsheets/d/1JEyalPBUl-jDvbwCjbBKysftddaisQk5rcbAaCx3tZg/edit#gid=2080610714"",""K9"")"),0)</f>
        <v>0</v>
      </c>
      <c r="AD24" s="5">
        <f ca="1">IF(P23="SUMA",SUM(R24:AC24),(IF(P23="PROMEDIO",AVERAGE(R24:AC24),MAX(R24:AC24))))</f>
        <v>0</v>
      </c>
      <c r="AE24" s="6">
        <f ca="1">(AD24/K23)*100</f>
        <v>0</v>
      </c>
      <c r="AF24" s="75"/>
      <c r="AG24" s="75"/>
      <c r="AH24" s="75"/>
      <c r="AI24" s="75"/>
    </row>
    <row r="25" spans="1:35" ht="90" customHeight="1" x14ac:dyDescent="0.15">
      <c r="A25" s="57" t="s">
        <v>76</v>
      </c>
      <c r="B25" s="30" t="s">
        <v>123</v>
      </c>
      <c r="C25" s="59" t="s">
        <v>124</v>
      </c>
      <c r="D25" s="30" t="s">
        <v>125</v>
      </c>
      <c r="E25" s="30" t="s">
        <v>126</v>
      </c>
      <c r="F25" s="30" t="s">
        <v>114</v>
      </c>
      <c r="G25" s="44" t="s">
        <v>82</v>
      </c>
      <c r="H25" s="48" t="s">
        <v>46</v>
      </c>
      <c r="I25" s="44" t="s">
        <v>47</v>
      </c>
      <c r="J25" s="30" t="s">
        <v>83</v>
      </c>
      <c r="K25" s="50">
        <v>1485</v>
      </c>
      <c r="L25" s="34" t="s">
        <v>127</v>
      </c>
      <c r="M25" s="36">
        <v>1</v>
      </c>
      <c r="N25" s="30" t="s">
        <v>128</v>
      </c>
      <c r="O25" s="30" t="s">
        <v>129</v>
      </c>
      <c r="P25" s="30" t="s">
        <v>75</v>
      </c>
      <c r="Q25" s="1" t="s">
        <v>53</v>
      </c>
      <c r="R25" s="8"/>
      <c r="S25" s="8"/>
      <c r="T25" s="8">
        <v>0</v>
      </c>
      <c r="U25" s="8"/>
      <c r="V25" s="8"/>
      <c r="W25" s="8">
        <v>0</v>
      </c>
      <c r="X25" s="8"/>
      <c r="Y25" s="8"/>
      <c r="Z25" s="8">
        <v>0</v>
      </c>
      <c r="AA25" s="8"/>
      <c r="AB25" s="8"/>
      <c r="AC25" s="8">
        <v>1485</v>
      </c>
      <c r="AD25" s="8">
        <f>IF(P25="SUMA",SUM(R25:AC25),(IF(P25="PROMEDIO",AVERAGE(R25:AC25),MAX(R25:AC25))))</f>
        <v>1485</v>
      </c>
      <c r="AE25" s="2">
        <f>(AD25/K25)*100</f>
        <v>100</v>
      </c>
      <c r="AF25" s="74"/>
      <c r="AG25" s="74" t="str">
        <f ca="1">IFERROR(__xludf.DUMMYFUNCTION("""COMPUTED_VALUE"""),"Se presenta  con avance del  0 % debido a  que el recurso fue reasignado en su totalidad mediante el decreto 27912/XLII/20, por lo anterior se solicito la eliminacion de la planeacion programatica mediante memorándum No SSAS/DPE/312/2020")</f>
        <v>Se presenta  con avance del  0 % debido a  que el recurso fue reasignado en su totalidad mediante el decreto 27912/XLII/20, por lo anterior se solicito la eliminacion de la planeacion programatica mediante memorándum No SSAS/DPE/312/2020</v>
      </c>
      <c r="AH25" s="74" t="str">
        <f ca="1">IFERROR(__xludf.DUMMYFUNCTION("""COMPUTED_VALUE"""),"Se presenta  con avance del  0 % debido a  que el recurso fue reasignado en su totalidad mediante el decreto 27912/XLII/20, por lo anterior se solicito la eliminacion de la planeacion programatica mediante memorándum No SSAS/DPE/312/2020")</f>
        <v>Se presenta  con avance del  0 % debido a  que el recurso fue reasignado en su totalidad mediante el decreto 27912/XLII/20, por lo anterior se solicito la eliminacion de la planeacion programatica mediante memorándum No SSAS/DPE/312/2020</v>
      </c>
      <c r="AI25" s="74" t="s">
        <v>156</v>
      </c>
    </row>
    <row r="26" spans="1:35" ht="90" customHeight="1" x14ac:dyDescent="0.15">
      <c r="A26" s="58"/>
      <c r="B26" s="31"/>
      <c r="C26" s="60"/>
      <c r="D26" s="31"/>
      <c r="E26" s="31"/>
      <c r="F26" s="31"/>
      <c r="G26" s="45"/>
      <c r="H26" s="49"/>
      <c r="I26" s="45"/>
      <c r="J26" s="31"/>
      <c r="K26" s="51"/>
      <c r="L26" s="35"/>
      <c r="M26" s="37"/>
      <c r="N26" s="31"/>
      <c r="O26" s="31"/>
      <c r="P26" s="31"/>
      <c r="Q26" s="3" t="s">
        <v>54</v>
      </c>
      <c r="R26" s="9"/>
      <c r="S26" s="4"/>
      <c r="T26" s="4">
        <v>0</v>
      </c>
      <c r="U26" s="4"/>
      <c r="V26" s="4"/>
      <c r="W26" s="20">
        <f ca="1">IFERROR(__xludf.DUMMYFUNCTION("importrange(""https://docs.google.com/spreadsheets/d/1JEyalPBUl-jDvbwCjbBKysftddaisQk5rcbAaCx3tZg/edit#gid=2080610714"",""I11"")"),0)</f>
        <v>0</v>
      </c>
      <c r="X26" s="4"/>
      <c r="Y26" s="4"/>
      <c r="Z26" s="4">
        <f ca="1">IFERROR(__xludf.DUMMYFUNCTION("importrange(""https://docs.google.com/spreadsheets/d/1JEyalPBUl-jDvbwCjbBKysftddaisQk5rcbAaCx3tZg/edit#gid=2080610714"",""J11"")"),0)</f>
        <v>0</v>
      </c>
      <c r="AA26" s="4"/>
      <c r="AB26" s="4"/>
      <c r="AC26" s="4">
        <f ca="1">IFERROR(__xludf.DUMMYFUNCTION("importrange(""https://docs.google.com/spreadsheets/d/1JEyalPBUl-jDvbwCjbBKysftddaisQk5rcbAaCx3tZg/edit#gid=2080610714"",""K11"")"),0)</f>
        <v>0</v>
      </c>
      <c r="AD26" s="5">
        <f ca="1">IF(P25="SUMA",SUM(R26:AC26),(IF(P25="PROMEDIO",AVERAGE(R26:AC26),MAX(R26:AC26))))</f>
        <v>0</v>
      </c>
      <c r="AE26" s="6">
        <f ca="1">(AD26/K25)*100</f>
        <v>0</v>
      </c>
      <c r="AF26" s="75"/>
      <c r="AG26" s="75"/>
      <c r="AH26" s="75"/>
      <c r="AI26" s="75"/>
    </row>
    <row r="27" spans="1:35" ht="90" customHeight="1" x14ac:dyDescent="0.15">
      <c r="A27" s="57" t="s">
        <v>76</v>
      </c>
      <c r="B27" s="30" t="s">
        <v>130</v>
      </c>
      <c r="C27" s="59" t="s">
        <v>131</v>
      </c>
      <c r="D27" s="30" t="s">
        <v>132</v>
      </c>
      <c r="E27" s="30" t="s">
        <v>133</v>
      </c>
      <c r="F27" s="30" t="s">
        <v>114</v>
      </c>
      <c r="G27" s="44" t="s">
        <v>82</v>
      </c>
      <c r="H27" s="48" t="s">
        <v>46</v>
      </c>
      <c r="I27" s="44" t="s">
        <v>47</v>
      </c>
      <c r="J27" s="30" t="s">
        <v>83</v>
      </c>
      <c r="K27" s="50">
        <v>25</v>
      </c>
      <c r="L27" s="34" t="s">
        <v>134</v>
      </c>
      <c r="M27" s="36">
        <v>1</v>
      </c>
      <c r="N27" s="30" t="s">
        <v>114</v>
      </c>
      <c r="O27" s="30" t="s">
        <v>135</v>
      </c>
      <c r="P27" s="30" t="s">
        <v>75</v>
      </c>
      <c r="Q27" s="1" t="s">
        <v>53</v>
      </c>
      <c r="R27" s="8"/>
      <c r="S27" s="8"/>
      <c r="T27" s="8">
        <v>0</v>
      </c>
      <c r="U27" s="8"/>
      <c r="V27" s="8"/>
      <c r="W27" s="8">
        <v>0</v>
      </c>
      <c r="X27" s="8"/>
      <c r="Y27" s="8"/>
      <c r="Z27" s="8">
        <v>0</v>
      </c>
      <c r="AA27" s="8"/>
      <c r="AB27" s="8"/>
      <c r="AC27" s="8">
        <v>25</v>
      </c>
      <c r="AD27" s="8">
        <f>IF(P27="SUMA",SUM(R27:AC27),(IF(P27="PROMEDIO",AVERAGE(R27:AC27),MAX(R27:AC27))))</f>
        <v>25</v>
      </c>
      <c r="AE27" s="2">
        <f>(AD27/K27)*100</f>
        <v>100</v>
      </c>
      <c r="AF27" s="74"/>
      <c r="AG27" s="74" t="str">
        <f ca="1">IFERROR(__xludf.DUMMYFUNCTION("""COMPUTED_VALUE"""),"Se presenta  con avance del  0 % debido a  que el recurso fue reasignado en su totalidad mediante el decreto 27912/XLII/20, por lo anterior se solicito la eliminacion de la planeacion programatica mediante memorándum No SSAS/DPE/312/2020")</f>
        <v>Se presenta  con avance del  0 % debido a  que el recurso fue reasignado en su totalidad mediante el decreto 27912/XLII/20, por lo anterior se solicito la eliminacion de la planeacion programatica mediante memorándum No SSAS/DPE/312/2020</v>
      </c>
      <c r="AH27" s="74" t="str">
        <f ca="1">IFERROR(__xludf.DUMMYFUNCTION("""COMPUTED_VALUE"""),"Se presenta  con avance del  0 % debido a  que el recurso fue reasignado en su totalidad mediante el decreto 27912/XLII/20, por lo anterior se solicito la eliminacion de la planeacion programatica mediante memorándum No SSAS/DPE/312/2020")</f>
        <v>Se presenta  con avance del  0 % debido a  que el recurso fue reasignado en su totalidad mediante el decreto 27912/XLII/20, por lo anterior se solicito la eliminacion de la planeacion programatica mediante memorándum No SSAS/DPE/312/2020</v>
      </c>
      <c r="AI27" s="74" t="s">
        <v>156</v>
      </c>
    </row>
    <row r="28" spans="1:35" ht="90" customHeight="1" x14ac:dyDescent="0.15">
      <c r="A28" s="58"/>
      <c r="B28" s="31"/>
      <c r="C28" s="60"/>
      <c r="D28" s="31"/>
      <c r="E28" s="31"/>
      <c r="F28" s="31"/>
      <c r="G28" s="45"/>
      <c r="H28" s="49"/>
      <c r="I28" s="45"/>
      <c r="J28" s="31"/>
      <c r="K28" s="51"/>
      <c r="L28" s="35"/>
      <c r="M28" s="37"/>
      <c r="N28" s="31"/>
      <c r="O28" s="31"/>
      <c r="P28" s="31"/>
      <c r="Q28" s="3" t="s">
        <v>54</v>
      </c>
      <c r="R28" s="9"/>
      <c r="S28" s="4"/>
      <c r="T28" s="4">
        <v>0</v>
      </c>
      <c r="U28" s="4"/>
      <c r="V28" s="4"/>
      <c r="W28" s="20">
        <f ca="1">IFERROR(__xludf.DUMMYFUNCTION("importrange(""https://docs.google.com/spreadsheets/d/1JEyalPBUl-jDvbwCjbBKysftddaisQk5rcbAaCx3tZg/edit#gid=2080610714"",""I13"")"),0)</f>
        <v>0</v>
      </c>
      <c r="X28" s="4"/>
      <c r="Y28" s="4"/>
      <c r="Z28" s="4">
        <f ca="1">IFERROR(__xludf.DUMMYFUNCTION("importrange(""https://docs.google.com/spreadsheets/d/1JEyalPBUl-jDvbwCjbBKysftddaisQk5rcbAaCx3tZg/edit#gid=2080610714"",""J13"")"),0)</f>
        <v>0</v>
      </c>
      <c r="AA28" s="4"/>
      <c r="AB28" s="4"/>
      <c r="AC28" s="4">
        <f ca="1">IFERROR(__xludf.DUMMYFUNCTION("importrange(""https://docs.google.com/spreadsheets/d/1JEyalPBUl-jDvbwCjbBKysftddaisQk5rcbAaCx3tZg/edit#gid=2080610714"",""K13"")"),0)</f>
        <v>0</v>
      </c>
      <c r="AD28" s="5">
        <f ca="1">IF(P27="SUMA",SUM(R28:AC28),(IF(P27="PROMEDIO",AVERAGE(R28:AC28),MAX(R28:AC28))))</f>
        <v>0</v>
      </c>
      <c r="AE28" s="6">
        <f ca="1">(AD28/K27)*100</f>
        <v>0</v>
      </c>
      <c r="AF28" s="75"/>
      <c r="AG28" s="75"/>
      <c r="AH28" s="75"/>
      <c r="AI28" s="75"/>
    </row>
    <row r="29" spans="1:35" ht="90" customHeight="1" x14ac:dyDescent="0.15">
      <c r="A29" s="38" t="s">
        <v>65</v>
      </c>
      <c r="B29" s="40" t="s">
        <v>136</v>
      </c>
      <c r="C29" s="42" t="s">
        <v>137</v>
      </c>
      <c r="D29" s="44" t="s">
        <v>160</v>
      </c>
      <c r="E29" s="44" t="s">
        <v>138</v>
      </c>
      <c r="F29" s="40" t="s">
        <v>139</v>
      </c>
      <c r="G29" s="30" t="s">
        <v>45</v>
      </c>
      <c r="H29" s="30" t="s">
        <v>46</v>
      </c>
      <c r="I29" s="30" t="s">
        <v>47</v>
      </c>
      <c r="J29" s="44" t="s">
        <v>157</v>
      </c>
      <c r="K29" s="48">
        <v>1067624</v>
      </c>
      <c r="L29" s="44" t="s">
        <v>72</v>
      </c>
      <c r="M29" s="36">
        <v>1</v>
      </c>
      <c r="N29" s="40" t="s">
        <v>140</v>
      </c>
      <c r="O29" s="40" t="s">
        <v>141</v>
      </c>
      <c r="P29" s="30" t="s">
        <v>75</v>
      </c>
      <c r="Q29" s="1" t="s">
        <v>53</v>
      </c>
      <c r="R29" s="8"/>
      <c r="S29" s="8"/>
      <c r="T29" s="8"/>
      <c r="U29" s="8"/>
      <c r="V29" s="8"/>
      <c r="W29" s="8">
        <v>0</v>
      </c>
      <c r="X29" s="8"/>
      <c r="Y29" s="8"/>
      <c r="Z29" s="8">
        <v>0</v>
      </c>
      <c r="AA29" s="8"/>
      <c r="AB29" s="8"/>
      <c r="AC29" s="8">
        <v>1067624</v>
      </c>
      <c r="AD29" s="8">
        <f>IF(P29="SUMA",SUM(R29:AC29),(IF(P29="PROMEDIO",AVERAGE(R29:AC29),MAX(R29:AC29))))</f>
        <v>1067624</v>
      </c>
      <c r="AE29" s="2">
        <f>(AD29/K29)*100</f>
        <v>100</v>
      </c>
      <c r="AF29" s="82" t="str">
        <f ca="1">IFERROR(__xludf.DUMMYFUNCTION("importrange(""https://docs.google.com/spreadsheets/d/1iMWo64WVRCQ8wpPOqlyae9UOaQToKh2qc5WrjZZO5k8/edit#gid=1518725578"",""n7:q12"")"),"")</f>
        <v/>
      </c>
      <c r="AG29" s="82"/>
      <c r="AH29" s="82"/>
      <c r="AI29" s="82"/>
    </row>
    <row r="30" spans="1:35" ht="90" customHeight="1" x14ac:dyDescent="0.15">
      <c r="A30" s="39"/>
      <c r="B30" s="41"/>
      <c r="C30" s="43"/>
      <c r="D30" s="45"/>
      <c r="E30" s="45"/>
      <c r="F30" s="41"/>
      <c r="G30" s="31"/>
      <c r="H30" s="31"/>
      <c r="I30" s="31"/>
      <c r="J30" s="45"/>
      <c r="K30" s="49"/>
      <c r="L30" s="45"/>
      <c r="M30" s="37"/>
      <c r="N30" s="41"/>
      <c r="O30" s="41"/>
      <c r="P30" s="31"/>
      <c r="Q30" s="7" t="s">
        <v>54</v>
      </c>
      <c r="R30" s="5"/>
      <c r="S30" s="5"/>
      <c r="T30" s="5"/>
      <c r="U30" s="5"/>
      <c r="V30" s="5"/>
      <c r="W30" s="20">
        <f ca="1">IFERROR(__xludf.DUMMYFUNCTION("importrange(""https://docs.google.com/spreadsheets/d/1iMWo64WVRCQ8wpPOqlyae9UOaQToKh2qc5WrjZZO5k8/edit#gid=1518725578"",""I8"")"),0)</f>
        <v>0</v>
      </c>
      <c r="X30" s="4"/>
      <c r="Y30" s="4"/>
      <c r="Z30" s="4">
        <v>0</v>
      </c>
      <c r="AA30" s="4"/>
      <c r="AB30" s="4"/>
      <c r="AC30" s="4">
        <f ca="1">IFERROR(__xludf.DUMMYFUNCTION("importrange(""https://docs.google.com/spreadsheets/d/1iMWo64WVRCQ8wpPOqlyae9UOaQToKh2qc5WrjZZO5k8/edit#gid=1518725578"",""K8"")"),1155674)</f>
        <v>1155674</v>
      </c>
      <c r="AD30" s="5">
        <f ca="1">IF(P29="SUMA",SUM(R30:AC30),(IF(P29="PROMEDIO",AVERAGE(R30:AC30),MAX(R30:AC30))))</f>
        <v>1155674</v>
      </c>
      <c r="AE30" s="6">
        <f ca="1">(AD30/K29)*100</f>
        <v>108.24728556120881</v>
      </c>
      <c r="AF30" s="83"/>
      <c r="AG30" s="83"/>
      <c r="AH30" s="83"/>
      <c r="AI30" s="83"/>
    </row>
    <row r="31" spans="1:35" ht="90" customHeight="1" x14ac:dyDescent="0.15">
      <c r="A31" s="38" t="s">
        <v>76</v>
      </c>
      <c r="B31" s="40" t="s">
        <v>142</v>
      </c>
      <c r="C31" s="42" t="s">
        <v>143</v>
      </c>
      <c r="D31" s="44" t="s">
        <v>144</v>
      </c>
      <c r="E31" s="44" t="s">
        <v>145</v>
      </c>
      <c r="F31" s="40" t="s">
        <v>146</v>
      </c>
      <c r="G31" s="44" t="s">
        <v>82</v>
      </c>
      <c r="H31" s="48" t="s">
        <v>46</v>
      </c>
      <c r="I31" s="44" t="s">
        <v>47</v>
      </c>
      <c r="J31" s="44" t="s">
        <v>83</v>
      </c>
      <c r="K31" s="55">
        <v>125</v>
      </c>
      <c r="L31" s="44" t="s">
        <v>147</v>
      </c>
      <c r="M31" s="36">
        <v>1</v>
      </c>
      <c r="N31" s="40" t="s">
        <v>148</v>
      </c>
      <c r="O31" s="40" t="s">
        <v>149</v>
      </c>
      <c r="P31" s="30" t="s">
        <v>52</v>
      </c>
      <c r="Q31" s="1" t="s">
        <v>53</v>
      </c>
      <c r="R31" s="8"/>
      <c r="S31" s="8"/>
      <c r="T31" s="8">
        <v>0</v>
      </c>
      <c r="U31" s="8"/>
      <c r="V31" s="8"/>
      <c r="W31" s="8">
        <v>0</v>
      </c>
      <c r="X31" s="8"/>
      <c r="Y31" s="8"/>
      <c r="Z31" s="8">
        <v>0</v>
      </c>
      <c r="AA31" s="8"/>
      <c r="AB31" s="8"/>
      <c r="AC31" s="8">
        <v>125</v>
      </c>
      <c r="AD31" s="8">
        <f>IF(P31="SUMA",SUM(R31:AC31),(IF(P31="PROMEDIO",AVERAGE(R31:AC31),MAX(R31:AC31))))</f>
        <v>125</v>
      </c>
      <c r="AE31" s="2">
        <f>(AD31/K31)*100</f>
        <v>100</v>
      </c>
      <c r="AF31" s="82"/>
      <c r="AG31" s="82"/>
      <c r="AH31" s="82" t="str">
        <f ca="1">IFERROR(__xludf.DUMMYFUNCTION("""COMPUTED_VALUE"""),"Los procesos de entrega recepción de documentos se han visto afectados por cierres en diferentes dependencias y medidas de aislamiento social a raíz la pandemia.")</f>
        <v>Los procesos de entrega recepción de documentos se han visto afectados por cierres en diferentes dependencias y medidas de aislamiento social a raíz la pandemia.</v>
      </c>
      <c r="AI31" s="82" t="str">
        <f ca="1">IFERROR(__xludf.DUMMYFUNCTION("""COMPUTED_VALUE"""),"En seis municipios no fue elaborado convenio de colaboración debido a que el municipio no aportó financiamiento, en tales casos el Estado absorbió al 100% el costo del programa.")</f>
        <v>En seis municipios no fue elaborado convenio de colaboración debido a que el municipio no aportó financiamiento, en tales casos el Estado absorbió al 100% el costo del programa.</v>
      </c>
    </row>
    <row r="32" spans="1:35" ht="90" customHeight="1" x14ac:dyDescent="0.15">
      <c r="A32" s="39"/>
      <c r="B32" s="41"/>
      <c r="C32" s="43"/>
      <c r="D32" s="45"/>
      <c r="E32" s="45"/>
      <c r="F32" s="41"/>
      <c r="G32" s="45"/>
      <c r="H32" s="49"/>
      <c r="I32" s="45"/>
      <c r="J32" s="45"/>
      <c r="K32" s="56"/>
      <c r="L32" s="45"/>
      <c r="M32" s="37"/>
      <c r="N32" s="41"/>
      <c r="O32" s="41"/>
      <c r="P32" s="31"/>
      <c r="Q32" s="7" t="s">
        <v>54</v>
      </c>
      <c r="R32" s="5"/>
      <c r="S32" s="5"/>
      <c r="T32" s="24">
        <v>0</v>
      </c>
      <c r="U32" s="5"/>
      <c r="V32" s="5"/>
      <c r="W32" s="20">
        <f ca="1">IFERROR(__xludf.DUMMYFUNCTION("importrange(""https://docs.google.com/spreadsheets/d/1iMWo64WVRCQ8wpPOqlyae9UOaQToKh2qc5WrjZZO5k8/edit#gid=1518725578"",""I10"")"),0)</f>
        <v>0</v>
      </c>
      <c r="X32" s="4"/>
      <c r="Y32" s="4"/>
      <c r="Z32" s="4">
        <f ca="1">IFERROR(__xludf.DUMMYFUNCTION("importrange(""https://docs.google.com/spreadsheets/d/1iMWo64WVRCQ8wpPOqlyae9UOaQToKh2qc5WrjZZO5k8/edit#gid=1518725578"",""J10"")"),76)</f>
        <v>76</v>
      </c>
      <c r="AA32" s="4"/>
      <c r="AB32" s="4"/>
      <c r="AC32" s="4">
        <f ca="1">IFERROR(__xludf.DUMMYFUNCTION("importrange(""https://docs.google.com/spreadsheets/d/1iMWo64WVRCQ8wpPOqlyae9UOaQToKh2qc5WrjZZO5k8/edit#gid=1518725578"",""K10"")"),119)</f>
        <v>119</v>
      </c>
      <c r="AD32" s="5">
        <f ca="1">IF(P31="SUMA",SUM(R32:AC32),(IF(P31="PROMEDIO",AVERAGE(R32:AC32),MAX(R32:AC32))))</f>
        <v>119</v>
      </c>
      <c r="AE32" s="6">
        <f ca="1">(AD32/K31)*100</f>
        <v>95.199999999999989</v>
      </c>
      <c r="AF32" s="83"/>
      <c r="AG32" s="83"/>
      <c r="AH32" s="83"/>
      <c r="AI32" s="83"/>
    </row>
    <row r="33" spans="1:35" ht="90" customHeight="1" x14ac:dyDescent="0.15">
      <c r="A33" s="38" t="s">
        <v>76</v>
      </c>
      <c r="B33" s="40" t="s">
        <v>150</v>
      </c>
      <c r="C33" s="42" t="s">
        <v>151</v>
      </c>
      <c r="D33" s="44" t="s">
        <v>152</v>
      </c>
      <c r="E33" s="44" t="s">
        <v>126</v>
      </c>
      <c r="F33" s="40" t="s">
        <v>153</v>
      </c>
      <c r="G33" s="44" t="s">
        <v>82</v>
      </c>
      <c r="H33" s="48" t="s">
        <v>46</v>
      </c>
      <c r="I33" s="44" t="s">
        <v>47</v>
      </c>
      <c r="J33" s="44" t="s">
        <v>83</v>
      </c>
      <c r="K33" s="61">
        <v>1067624</v>
      </c>
      <c r="L33" s="44" t="s">
        <v>127</v>
      </c>
      <c r="M33" s="36">
        <v>1</v>
      </c>
      <c r="N33" s="40" t="s">
        <v>154</v>
      </c>
      <c r="O33" s="40" t="s">
        <v>155</v>
      </c>
      <c r="P33" s="30" t="s">
        <v>52</v>
      </c>
      <c r="Q33" s="1" t="s">
        <v>53</v>
      </c>
      <c r="R33" s="8"/>
      <c r="S33" s="8"/>
      <c r="T33" s="8">
        <v>0</v>
      </c>
      <c r="U33" s="8"/>
      <c r="V33" s="8"/>
      <c r="W33" s="8">
        <v>0</v>
      </c>
      <c r="X33" s="8"/>
      <c r="Y33" s="8"/>
      <c r="Z33" s="8">
        <v>0</v>
      </c>
      <c r="AA33" s="8"/>
      <c r="AB33" s="8"/>
      <c r="AC33" s="8">
        <v>1067624</v>
      </c>
      <c r="AD33" s="8">
        <f>IF(P33="SUMA",SUM(R33:AC33),(IF(P33="PROMEDIO",AVERAGE(R33:AC33),MAX(R33:AC33))))</f>
        <v>1067624</v>
      </c>
      <c r="AE33" s="2">
        <f>(AD33/K33)*100</f>
        <v>100</v>
      </c>
      <c r="AF33" s="82"/>
      <c r="AG33" s="82"/>
      <c r="AH33" s="82"/>
      <c r="AI33" s="82" t="str">
        <f ca="1">IFERROR(__xludf.DUMMYFUNCTION("""COMPUTED_VALUE"""),"El dato puede variar en función del proceso de comprobación de apoyos otorgados que, es responsabilidad entregar y solventar, por parte de los municipios participantes.")</f>
        <v>El dato puede variar en función del proceso de comprobación de apoyos otorgados que, es responsabilidad entregar y solventar, por parte de los municipios participantes.</v>
      </c>
    </row>
    <row r="34" spans="1:35" ht="90" customHeight="1" x14ac:dyDescent="0.15">
      <c r="A34" s="39"/>
      <c r="B34" s="41"/>
      <c r="C34" s="43"/>
      <c r="D34" s="45"/>
      <c r="E34" s="45"/>
      <c r="F34" s="41"/>
      <c r="G34" s="45"/>
      <c r="H34" s="49"/>
      <c r="I34" s="45"/>
      <c r="J34" s="45"/>
      <c r="K34" s="62"/>
      <c r="L34" s="45"/>
      <c r="M34" s="37"/>
      <c r="N34" s="41"/>
      <c r="O34" s="41"/>
      <c r="P34" s="31"/>
      <c r="Q34" s="7" t="s">
        <v>54</v>
      </c>
      <c r="R34" s="5"/>
      <c r="S34" s="5"/>
      <c r="T34" s="24">
        <v>0</v>
      </c>
      <c r="U34" s="5"/>
      <c r="V34" s="5"/>
      <c r="W34" s="4">
        <f ca="1">IFERROR(__xludf.DUMMYFUNCTION("importrange(""https://docs.google.com/spreadsheets/d/1iMWo64WVRCQ8wpPOqlyae9UOaQToKh2qc5WrjZZO5k8/edit#gid=1518725578"",""I12"")"),0)</f>
        <v>0</v>
      </c>
      <c r="X34" s="4"/>
      <c r="Y34" s="4"/>
      <c r="Z34" s="4">
        <f ca="1">IFERROR(__xludf.DUMMYFUNCTION("importrange(""https://docs.google.com/spreadsheets/d/1iMWo64WVRCQ8wpPOqlyae9UOaQToKh2qc5WrjZZO5k8/edit#gid=1518725578"",""J12"")"),875000)</f>
        <v>875000</v>
      </c>
      <c r="AA34" s="4"/>
      <c r="AB34" s="4"/>
      <c r="AC34" s="4">
        <f ca="1">IFERROR(__xludf.DUMMYFUNCTION("importrange(""https://docs.google.com/spreadsheets/d/1iMWo64WVRCQ8wpPOqlyae9UOaQToKh2qc5WrjZZO5k8/edit#gid=1518725578"",""K12"")"),1155674)</f>
        <v>1155674</v>
      </c>
      <c r="AD34" s="5">
        <f ca="1">IF(P33="SUMA",SUM(R34:AC34),(IF(P33="PROMEDIO",AVERAGE(R34:AC34),MAX(R34:AC34))))</f>
        <v>1155674</v>
      </c>
      <c r="AE34" s="6">
        <f ca="1">(AD34/K33)*100</f>
        <v>108.24728556120881</v>
      </c>
      <c r="AF34" s="83"/>
      <c r="AG34" s="83"/>
      <c r="AH34" s="83"/>
      <c r="AI34" s="83"/>
    </row>
    <row r="35" spans="1:35" ht="12.75" customHeight="1" x14ac:dyDescent="0.15">
      <c r="C35" s="25"/>
      <c r="AD35" s="26"/>
      <c r="AE35" s="26"/>
      <c r="AF35" s="26"/>
      <c r="AG35" s="26"/>
      <c r="AH35" s="26"/>
      <c r="AI35" s="26"/>
    </row>
    <row r="36" spans="1:35" ht="12.75" customHeight="1" x14ac:dyDescent="0.15">
      <c r="C36" s="25"/>
    </row>
    <row r="37" spans="1:35" ht="12.75" customHeight="1" x14ac:dyDescent="0.15">
      <c r="C37" s="25"/>
    </row>
    <row r="38" spans="1:35" ht="12.75" customHeight="1" x14ac:dyDescent="0.15">
      <c r="C38" s="25"/>
    </row>
    <row r="39" spans="1:35" ht="12.75" customHeight="1" x14ac:dyDescent="0.15">
      <c r="C39" s="25"/>
    </row>
    <row r="40" spans="1:35" ht="12.75" customHeight="1" x14ac:dyDescent="0.15">
      <c r="C40" s="25"/>
    </row>
    <row r="41" spans="1:35" ht="12.75" customHeight="1" x14ac:dyDescent="0.15">
      <c r="C41" s="25"/>
    </row>
    <row r="42" spans="1:35" ht="12.75" customHeight="1" x14ac:dyDescent="0.15">
      <c r="C42" s="25"/>
    </row>
    <row r="43" spans="1:35" ht="12.75" customHeight="1" x14ac:dyDescent="0.15">
      <c r="C43" s="25"/>
    </row>
    <row r="44" spans="1:35" ht="12.75" customHeight="1" x14ac:dyDescent="0.15">
      <c r="C44" s="25"/>
    </row>
    <row r="45" spans="1:35" ht="12.75" customHeight="1" x14ac:dyDescent="0.15">
      <c r="C45" s="25"/>
    </row>
    <row r="46" spans="1:35" ht="12.75" customHeight="1" x14ac:dyDescent="0.15">
      <c r="C46" s="25"/>
    </row>
    <row r="47" spans="1:35" ht="12.75" customHeight="1" x14ac:dyDescent="0.15">
      <c r="C47" s="25"/>
    </row>
    <row r="48" spans="1:35" ht="12.75" customHeight="1" x14ac:dyDescent="0.15">
      <c r="C48" s="25"/>
    </row>
    <row r="49" spans="3:3" ht="12.75" customHeight="1" x14ac:dyDescent="0.15">
      <c r="C49" s="25"/>
    </row>
    <row r="50" spans="3:3" ht="12.75" customHeight="1" x14ac:dyDescent="0.15">
      <c r="C50" s="25"/>
    </row>
    <row r="51" spans="3:3" ht="12.75" customHeight="1" x14ac:dyDescent="0.15">
      <c r="C51" s="25"/>
    </row>
    <row r="52" spans="3:3" ht="12.75" customHeight="1" x14ac:dyDescent="0.15">
      <c r="C52" s="25"/>
    </row>
    <row r="53" spans="3:3" ht="12.75" customHeight="1" x14ac:dyDescent="0.15">
      <c r="C53" s="25"/>
    </row>
    <row r="54" spans="3:3" ht="12.75" customHeight="1" x14ac:dyDescent="0.15">
      <c r="C54" s="25"/>
    </row>
    <row r="55" spans="3:3" ht="12.75" customHeight="1" x14ac:dyDescent="0.15">
      <c r="C55" s="25"/>
    </row>
    <row r="56" spans="3:3" ht="12.75" customHeight="1" x14ac:dyDescent="0.15"/>
    <row r="57" spans="3:3" ht="12.75" customHeight="1" x14ac:dyDescent="0.15"/>
    <row r="58" spans="3:3" ht="12.75" customHeight="1" x14ac:dyDescent="0.15"/>
    <row r="59" spans="3:3" ht="12.75" customHeight="1" x14ac:dyDescent="0.15"/>
    <row r="60" spans="3:3" ht="12.75" customHeight="1" x14ac:dyDescent="0.15"/>
    <row r="61" spans="3:3" ht="12.75" customHeight="1" x14ac:dyDescent="0.15"/>
    <row r="62" spans="3:3" ht="12.75" customHeight="1" x14ac:dyDescent="0.15"/>
    <row r="63" spans="3:3" ht="12.75" customHeight="1" x14ac:dyDescent="0.15"/>
    <row r="64" spans="3:3"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row r="1001" ht="15.75" customHeight="1" x14ac:dyDescent="0.15"/>
    <row r="1002" ht="15.75" customHeight="1" x14ac:dyDescent="0.15"/>
    <row r="1003" ht="15.75" customHeight="1" x14ac:dyDescent="0.15"/>
    <row r="1004" ht="15.75" customHeight="1" x14ac:dyDescent="0.15"/>
    <row r="1005" ht="15.75" customHeight="1" x14ac:dyDescent="0.15"/>
    <row r="1006" ht="15.75" customHeight="1" x14ac:dyDescent="0.15"/>
    <row r="1007" ht="15.75" customHeight="1" x14ac:dyDescent="0.15"/>
    <row r="1008" ht="15.75" customHeight="1" x14ac:dyDescent="0.15"/>
    <row r="1009" ht="15.75" customHeight="1" x14ac:dyDescent="0.15"/>
    <row r="1010" ht="15.75" customHeight="1" x14ac:dyDescent="0.15"/>
    <row r="1011" ht="15.75" customHeight="1" x14ac:dyDescent="0.15"/>
    <row r="1012" ht="15.75" customHeight="1" x14ac:dyDescent="0.15"/>
    <row r="1013" ht="15.75" customHeight="1" x14ac:dyDescent="0.15"/>
    <row r="1014" ht="15.75" customHeight="1" x14ac:dyDescent="0.15"/>
    <row r="1015" ht="15.75" customHeight="1" x14ac:dyDescent="0.15"/>
    <row r="1016" ht="15.75" customHeight="1" x14ac:dyDescent="0.15"/>
    <row r="1017" ht="15.75" customHeight="1" x14ac:dyDescent="0.15"/>
    <row r="1018" ht="15.75" customHeight="1" x14ac:dyDescent="0.15"/>
    <row r="1019" ht="15.75" customHeight="1" x14ac:dyDescent="0.15"/>
    <row r="1020" ht="15.75" customHeight="1" x14ac:dyDescent="0.15"/>
    <row r="1021" ht="15.75" customHeight="1" x14ac:dyDescent="0.15"/>
  </sheetData>
  <sheetProtection algorithmName="SHA-512" hashValue="zaNePEe0Or8PO97Vh9bdsZdCnzCu3qBkYQvixQOm03NI0o5+H4aAUgx4oBjL0U31aFUQs7oUHQrrUcI7x/S8gQ==" saltValue="3v/K5cOABZ4S5amXqRv2Kg==" spinCount="100000" sheet="1" objects="1" scenarios="1"/>
  <mergeCells count="295">
    <mergeCell ref="AF33:AF34"/>
    <mergeCell ref="AG33:AG34"/>
    <mergeCell ref="AH33:AH34"/>
    <mergeCell ref="AI33:AI34"/>
    <mergeCell ref="AG29:AG30"/>
    <mergeCell ref="AH29:AH30"/>
    <mergeCell ref="AI29:AI30"/>
    <mergeCell ref="AF31:AF32"/>
    <mergeCell ref="AG31:AG32"/>
    <mergeCell ref="AH31:AH32"/>
    <mergeCell ref="AI31:AI32"/>
    <mergeCell ref="AF29:AF30"/>
    <mergeCell ref="AI19:AI20"/>
    <mergeCell ref="AF15:AF16"/>
    <mergeCell ref="AF17:AF18"/>
    <mergeCell ref="AG17:AG18"/>
    <mergeCell ref="AH17:AH18"/>
    <mergeCell ref="AI17:AI18"/>
    <mergeCell ref="AF19:AF20"/>
    <mergeCell ref="AG19:AG20"/>
    <mergeCell ref="AH27:AH28"/>
    <mergeCell ref="AI27:AI28"/>
    <mergeCell ref="AF27:AF28"/>
    <mergeCell ref="AG27:AG28"/>
    <mergeCell ref="AH19:AH20"/>
    <mergeCell ref="AH21:AH22"/>
    <mergeCell ref="AI21:AI22"/>
    <mergeCell ref="AG23:AG24"/>
    <mergeCell ref="AH23:AH24"/>
    <mergeCell ref="AI23:AI24"/>
    <mergeCell ref="AF23:AF24"/>
    <mergeCell ref="AF25:AF26"/>
    <mergeCell ref="AG25:AG26"/>
    <mergeCell ref="AH25:AH26"/>
    <mergeCell ref="AI25:AI26"/>
    <mergeCell ref="AF21:AF22"/>
    <mergeCell ref="AH13:AH14"/>
    <mergeCell ref="AI13:AI14"/>
    <mergeCell ref="AG15:AG16"/>
    <mergeCell ref="AH15:AH16"/>
    <mergeCell ref="AI15:AI16"/>
    <mergeCell ref="AF5:AF6"/>
    <mergeCell ref="AG5:AG6"/>
    <mergeCell ref="AH5:AH6"/>
    <mergeCell ref="AI5:AI6"/>
    <mergeCell ref="AG7:AG8"/>
    <mergeCell ref="AH7:AH8"/>
    <mergeCell ref="AI7:AI8"/>
    <mergeCell ref="AF7:AF8"/>
    <mergeCell ref="AF9:AF10"/>
    <mergeCell ref="AG9:AG10"/>
    <mergeCell ref="AH9:AH10"/>
    <mergeCell ref="AI9:AI10"/>
    <mergeCell ref="AH11:AH12"/>
    <mergeCell ref="AI11:AI12"/>
    <mergeCell ref="AF11:AF12"/>
    <mergeCell ref="AG11:AG12"/>
    <mergeCell ref="AF13:AF14"/>
    <mergeCell ref="AG13:AG14"/>
    <mergeCell ref="M17:M18"/>
    <mergeCell ref="N17:N18"/>
    <mergeCell ref="P15:P16"/>
    <mergeCell ref="H15:H16"/>
    <mergeCell ref="I15:I16"/>
    <mergeCell ref="J15:J16"/>
    <mergeCell ref="K15:K16"/>
    <mergeCell ref="L15:L16"/>
    <mergeCell ref="M15:M16"/>
    <mergeCell ref="N15:N16"/>
    <mergeCell ref="J17:J18"/>
    <mergeCell ref="K17:K18"/>
    <mergeCell ref="L17:L18"/>
    <mergeCell ref="P19:P20"/>
    <mergeCell ref="H19:H20"/>
    <mergeCell ref="I19:I20"/>
    <mergeCell ref="J19:J20"/>
    <mergeCell ref="K19:K20"/>
    <mergeCell ref="L19:L20"/>
    <mergeCell ref="M19:M20"/>
    <mergeCell ref="P11:P12"/>
    <mergeCell ref="AG21:AG22"/>
    <mergeCell ref="O19:O20"/>
    <mergeCell ref="O17:O18"/>
    <mergeCell ref="P17:P18"/>
    <mergeCell ref="H17:H18"/>
    <mergeCell ref="I17:I18"/>
    <mergeCell ref="O13:O14"/>
    <mergeCell ref="P13:P14"/>
    <mergeCell ref="N19:N20"/>
    <mergeCell ref="L11:L12"/>
    <mergeCell ref="N11:N12"/>
    <mergeCell ref="J13:J14"/>
    <mergeCell ref="K13:K14"/>
    <mergeCell ref="L13:L14"/>
    <mergeCell ref="M13:M14"/>
    <mergeCell ref="O15:O16"/>
    <mergeCell ref="A21:A22"/>
    <mergeCell ref="B21:B22"/>
    <mergeCell ref="C21:C22"/>
    <mergeCell ref="D21:D22"/>
    <mergeCell ref="E21:E22"/>
    <mergeCell ref="F21:F22"/>
    <mergeCell ref="G21:G22"/>
    <mergeCell ref="G17:G18"/>
    <mergeCell ref="A19:A20"/>
    <mergeCell ref="B19:B20"/>
    <mergeCell ref="C19:C20"/>
    <mergeCell ref="D19:D20"/>
    <mergeCell ref="E19:E20"/>
    <mergeCell ref="F19:F20"/>
    <mergeCell ref="G19:G20"/>
    <mergeCell ref="A17:A18"/>
    <mergeCell ref="B17:B18"/>
    <mergeCell ref="C17:C18"/>
    <mergeCell ref="D17:D18"/>
    <mergeCell ref="E17:E18"/>
    <mergeCell ref="F17:F18"/>
    <mergeCell ref="A15:A16"/>
    <mergeCell ref="B15:B16"/>
    <mergeCell ref="C15:C16"/>
    <mergeCell ref="D15:D16"/>
    <mergeCell ref="E15:E16"/>
    <mergeCell ref="F15:F16"/>
    <mergeCell ref="G15:G16"/>
    <mergeCell ref="H11:H12"/>
    <mergeCell ref="I11:I12"/>
    <mergeCell ref="H13:H14"/>
    <mergeCell ref="I13:I14"/>
    <mergeCell ref="M9:M10"/>
    <mergeCell ref="H9:H10"/>
    <mergeCell ref="I9:I10"/>
    <mergeCell ref="A11:A12"/>
    <mergeCell ref="B11:B12"/>
    <mergeCell ref="C11:C12"/>
    <mergeCell ref="M11:M12"/>
    <mergeCell ref="O7:O8"/>
    <mergeCell ref="C7:C8"/>
    <mergeCell ref="D7:D8"/>
    <mergeCell ref="E7:E8"/>
    <mergeCell ref="O11:O12"/>
    <mergeCell ref="J9:J10"/>
    <mergeCell ref="K9:K10"/>
    <mergeCell ref="J11:J12"/>
    <mergeCell ref="K11:K12"/>
    <mergeCell ref="O5:O6"/>
    <mergeCell ref="P5:P6"/>
    <mergeCell ref="B7:B8"/>
    <mergeCell ref="P7:P8"/>
    <mergeCell ref="A9:A10"/>
    <mergeCell ref="B9:B10"/>
    <mergeCell ref="C9:C10"/>
    <mergeCell ref="D9:D10"/>
    <mergeCell ref="E9:E10"/>
    <mergeCell ref="A5:A6"/>
    <mergeCell ref="B5:B6"/>
    <mergeCell ref="C5:M5"/>
    <mergeCell ref="N5:N6"/>
    <mergeCell ref="F7:F8"/>
    <mergeCell ref="G7:G8"/>
    <mergeCell ref="H7:H8"/>
    <mergeCell ref="I7:I8"/>
    <mergeCell ref="J7:J8"/>
    <mergeCell ref="K7:K8"/>
    <mergeCell ref="L7:L8"/>
    <mergeCell ref="M7:M8"/>
    <mergeCell ref="A7:A8"/>
    <mergeCell ref="N7:N8"/>
    <mergeCell ref="L9:L10"/>
    <mergeCell ref="A33:A34"/>
    <mergeCell ref="B33:B34"/>
    <mergeCell ref="C33:C34"/>
    <mergeCell ref="D33:D34"/>
    <mergeCell ref="E33:E34"/>
    <mergeCell ref="F33:F34"/>
    <mergeCell ref="G33:G34"/>
    <mergeCell ref="O33:O34"/>
    <mergeCell ref="P33:P34"/>
    <mergeCell ref="H33:H34"/>
    <mergeCell ref="I33:I34"/>
    <mergeCell ref="J33:J34"/>
    <mergeCell ref="K33:K34"/>
    <mergeCell ref="L33:L34"/>
    <mergeCell ref="M33:M34"/>
    <mergeCell ref="N33:N34"/>
    <mergeCell ref="A29:A30"/>
    <mergeCell ref="B29:B30"/>
    <mergeCell ref="C29:C30"/>
    <mergeCell ref="D29:D30"/>
    <mergeCell ref="E29:E30"/>
    <mergeCell ref="F29:F30"/>
    <mergeCell ref="H31:H32"/>
    <mergeCell ref="J27:J28"/>
    <mergeCell ref="K27:K28"/>
    <mergeCell ref="B31:B32"/>
    <mergeCell ref="H29:H30"/>
    <mergeCell ref="I29:I30"/>
    <mergeCell ref="J29:J30"/>
    <mergeCell ref="K29:K30"/>
    <mergeCell ref="G29:G30"/>
    <mergeCell ref="A31:A32"/>
    <mergeCell ref="C31:C32"/>
    <mergeCell ref="D31:D32"/>
    <mergeCell ref="E31:E32"/>
    <mergeCell ref="F31:F32"/>
    <mergeCell ref="G31:G32"/>
    <mergeCell ref="H27:H28"/>
    <mergeCell ref="I27:I28"/>
    <mergeCell ref="G27:G28"/>
    <mergeCell ref="A23:A24"/>
    <mergeCell ref="B23:B24"/>
    <mergeCell ref="C23:C24"/>
    <mergeCell ref="D23:D24"/>
    <mergeCell ref="E23:E24"/>
    <mergeCell ref="F23:F24"/>
    <mergeCell ref="G23:G24"/>
    <mergeCell ref="H23:H24"/>
    <mergeCell ref="I23:I24"/>
    <mergeCell ref="A25:A26"/>
    <mergeCell ref="B25:B26"/>
    <mergeCell ref="C25:C26"/>
    <mergeCell ref="D25:D26"/>
    <mergeCell ref="E25:E26"/>
    <mergeCell ref="F25:F26"/>
    <mergeCell ref="A27:A28"/>
    <mergeCell ref="B27:B28"/>
    <mergeCell ref="C27:C28"/>
    <mergeCell ref="D27:D28"/>
    <mergeCell ref="E27:E28"/>
    <mergeCell ref="F27:F28"/>
    <mergeCell ref="P31:P32"/>
    <mergeCell ref="I31:I32"/>
    <mergeCell ref="J31:J32"/>
    <mergeCell ref="K31:K32"/>
    <mergeCell ref="L31:L32"/>
    <mergeCell ref="M31:M32"/>
    <mergeCell ref="N31:N32"/>
    <mergeCell ref="O27:O28"/>
    <mergeCell ref="P27:P28"/>
    <mergeCell ref="O31:O32"/>
    <mergeCell ref="M29:M30"/>
    <mergeCell ref="N29:N30"/>
    <mergeCell ref="L27:L28"/>
    <mergeCell ref="M27:M28"/>
    <mergeCell ref="N27:N28"/>
    <mergeCell ref="O29:O30"/>
    <mergeCell ref="P29:P30"/>
    <mergeCell ref="L29:L30"/>
    <mergeCell ref="G25:G26"/>
    <mergeCell ref="AD5:AE5"/>
    <mergeCell ref="D11:D12"/>
    <mergeCell ref="E11:E12"/>
    <mergeCell ref="F11:F12"/>
    <mergeCell ref="G11:G12"/>
    <mergeCell ref="O25:O26"/>
    <mergeCell ref="P25:P26"/>
    <mergeCell ref="H25:H26"/>
    <mergeCell ref="I25:I26"/>
    <mergeCell ref="J25:J26"/>
    <mergeCell ref="K25:K26"/>
    <mergeCell ref="L25:L26"/>
    <mergeCell ref="M25:M26"/>
    <mergeCell ref="N25:N26"/>
    <mergeCell ref="N23:N24"/>
    <mergeCell ref="O23:O24"/>
    <mergeCell ref="P23:P24"/>
    <mergeCell ref="J23:J24"/>
    <mergeCell ref="K23:K24"/>
    <mergeCell ref="L23:L24"/>
    <mergeCell ref="M23:M24"/>
    <mergeCell ref="Q5:AC5"/>
    <mergeCell ref="F9:F10"/>
    <mergeCell ref="A3:AI3"/>
    <mergeCell ref="A2:AI2"/>
    <mergeCell ref="A1:AI1"/>
    <mergeCell ref="O21:O22"/>
    <mergeCell ref="P21:P22"/>
    <mergeCell ref="H21:H22"/>
    <mergeCell ref="I21:I22"/>
    <mergeCell ref="J21:J22"/>
    <mergeCell ref="K21:K22"/>
    <mergeCell ref="L21:L22"/>
    <mergeCell ref="M21:M22"/>
    <mergeCell ref="N21:N22"/>
    <mergeCell ref="A13:A14"/>
    <mergeCell ref="B13:B14"/>
    <mergeCell ref="C13:C14"/>
    <mergeCell ref="D13:D14"/>
    <mergeCell ref="E13:E14"/>
    <mergeCell ref="F13:F14"/>
    <mergeCell ref="G13:G14"/>
    <mergeCell ref="N13:N14"/>
    <mergeCell ref="N9:N10"/>
    <mergeCell ref="O9:O10"/>
    <mergeCell ref="P9:P10"/>
    <mergeCell ref="G9:G10"/>
  </mergeCells>
  <dataValidations count="1">
    <dataValidation type="list" allowBlank="1" showInputMessage="1" showErrorMessage="1" prompt="Haz clic e introduce un valor de la lista de elementos" sqref="P7 P9 P11 P13 P15 P17 P19 P21 P23 P25 P27 P29 P31 P33" xr:uid="{00000000-0002-0000-0000-000000000000}">
      <formula1>"SUMA,VALOR PRESENTE"</formula1>
    </dataValidation>
  </dataValidation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PP337 MIR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VIOLET A.C.</cp:lastModifiedBy>
  <dcterms:modified xsi:type="dcterms:W3CDTF">2021-06-16T15:13:55Z</dcterms:modified>
</cp:coreProperties>
</file>