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6"/>
  <workbookPr/>
  <mc:AlternateContent xmlns:mc="http://schemas.openxmlformats.org/markup-compatibility/2006">
    <mc:Choice Requires="x15">
      <x15ac:absPath xmlns:x15ac="http://schemas.microsoft.com/office/spreadsheetml/2010/11/ac" url="/Users/iker/Desktop/Vero   T R A B A J O    H O Y /2021 Portal Nacional Transparencia /Transparencia SSAS 2019, 2020/MIR 2020/SSAS/"/>
    </mc:Choice>
  </mc:AlternateContent>
  <xr:revisionPtr revIDLastSave="0" documentId="13_ncr:1_{F2DC87EE-9E07-2D49-9AE9-79031CE7106D}" xr6:coauthVersionLast="47" xr6:coauthVersionMax="47" xr10:uidLastSave="{00000000-0000-0000-0000-000000000000}"/>
  <workbookProtection workbookAlgorithmName="SHA-512" workbookHashValue="Sj/4wera60IlXm5Muw2LdO1VrDDBxRgTTLUbc1H6lLdXNnznfu9kkGbfZDfgg5kVpyS4xvIWcTgjTT62vHRmvA==" workbookSaltValue="rM0uT8Jbu0rGkGB/LFjlqg==" workbookSpinCount="100000" lockStructure="1"/>
  <bookViews>
    <workbookView xWindow="1160" yWindow="920" windowWidth="28380" windowHeight="22120" xr2:uid="{00000000-000D-0000-FFFF-FFFF00000000}"/>
  </bookViews>
  <sheets>
    <sheet name="PP335 MIR 202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6" i="1" l="1"/>
  <c r="AE46" i="1" s="1"/>
  <c r="AD45" i="1"/>
  <c r="AE45" i="1" s="1"/>
  <c r="AD44" i="1"/>
  <c r="AE44" i="1" s="1"/>
  <c r="AD43" i="1"/>
  <c r="AE43" i="1" s="1"/>
  <c r="AD42" i="1"/>
  <c r="AE42" i="1" s="1"/>
  <c r="AD41" i="1"/>
  <c r="AE41" i="1" s="1"/>
  <c r="AC40" i="1"/>
  <c r="Z40" i="1"/>
  <c r="W40" i="1"/>
  <c r="AI39" i="1"/>
  <c r="AG39" i="1"/>
  <c r="AE39" i="1"/>
  <c r="AD39" i="1"/>
  <c r="AC38" i="1"/>
  <c r="Z38" i="1"/>
  <c r="W38" i="1"/>
  <c r="AI37" i="1"/>
  <c r="AH37" i="1"/>
  <c r="AG37" i="1"/>
  <c r="AD37" i="1"/>
  <c r="AE37" i="1" s="1"/>
  <c r="AC36" i="1"/>
  <c r="W36" i="1"/>
  <c r="AI35" i="1"/>
  <c r="AG35" i="1"/>
  <c r="AF35" i="1"/>
  <c r="AD35" i="1"/>
  <c r="AE35" i="1" s="1"/>
  <c r="AC34" i="1"/>
  <c r="Z34" i="1"/>
  <c r="W34" i="1"/>
  <c r="AI33" i="1"/>
  <c r="AH33" i="1"/>
  <c r="AG33" i="1"/>
  <c r="AD33" i="1"/>
  <c r="AE33" i="1" s="1"/>
  <c r="AC32" i="1"/>
  <c r="Z32" i="1"/>
  <c r="W32" i="1"/>
  <c r="AI31" i="1"/>
  <c r="AH31" i="1"/>
  <c r="AG31" i="1"/>
  <c r="AD31" i="1"/>
  <c r="AE31" i="1" s="1"/>
  <c r="AC30" i="1"/>
  <c r="Z30" i="1"/>
  <c r="W30" i="1"/>
  <c r="AI29" i="1"/>
  <c r="AH29" i="1"/>
  <c r="AG29" i="1"/>
  <c r="AD29" i="1"/>
  <c r="AE29" i="1" s="1"/>
  <c r="AC28" i="1"/>
  <c r="W28" i="1"/>
  <c r="AI27" i="1"/>
  <c r="AG27" i="1"/>
  <c r="AF27" i="1"/>
  <c r="AD27" i="1"/>
  <c r="AE27" i="1" s="1"/>
  <c r="AC26" i="1"/>
  <c r="Z26" i="1"/>
  <c r="AI25" i="1"/>
  <c r="AH25" i="1"/>
  <c r="AD25" i="1"/>
  <c r="AE25" i="1" s="1"/>
  <c r="AC24" i="1"/>
  <c r="Z24" i="1"/>
  <c r="W24" i="1"/>
  <c r="AH23" i="1"/>
  <c r="AG23" i="1"/>
  <c r="AD23" i="1"/>
  <c r="AE23" i="1" s="1"/>
  <c r="AC22" i="1"/>
  <c r="Z22" i="1"/>
  <c r="W22" i="1"/>
  <c r="AI21" i="1"/>
  <c r="AH21" i="1"/>
  <c r="AG21" i="1"/>
  <c r="AD21" i="1"/>
  <c r="AE21" i="1" s="1"/>
  <c r="AC20" i="1"/>
  <c r="Z20" i="1"/>
  <c r="W20" i="1"/>
  <c r="AI19" i="1"/>
  <c r="AH19" i="1"/>
  <c r="AG19" i="1"/>
  <c r="AD19" i="1"/>
  <c r="AE19" i="1" s="1"/>
  <c r="AC18" i="1"/>
  <c r="W18" i="1"/>
  <c r="AI17" i="1"/>
  <c r="AG17" i="1"/>
  <c r="AF17" i="1"/>
  <c r="AD17" i="1"/>
  <c r="AE17" i="1" s="1"/>
  <c r="AD16" i="1"/>
  <c r="AE16" i="1" s="1"/>
  <c r="AD15" i="1"/>
  <c r="AE15" i="1" s="1"/>
  <c r="AD14" i="1"/>
  <c r="AE14" i="1" s="1"/>
  <c r="AD13" i="1"/>
  <c r="AE13" i="1" s="1"/>
  <c r="AD12" i="1"/>
  <c r="AE12" i="1" s="1"/>
  <c r="AD11" i="1"/>
  <c r="AE11" i="1" s="1"/>
  <c r="AD10" i="1"/>
  <c r="AE10" i="1" s="1"/>
  <c r="AD9" i="1"/>
  <c r="AE9" i="1" s="1"/>
  <c r="AD8" i="1"/>
  <c r="AE8" i="1" s="1"/>
  <c r="AD7" i="1"/>
  <c r="AE7" i="1" s="1"/>
  <c r="AD36" i="1" l="1"/>
  <c r="AE36" i="1" s="1"/>
  <c r="AD40" i="1"/>
  <c r="AE40" i="1" s="1"/>
  <c r="AD34" i="1"/>
  <c r="AE34" i="1" s="1"/>
  <c r="AD26" i="1"/>
  <c r="AE26" i="1" s="1"/>
  <c r="AD32" i="1"/>
  <c r="AE32" i="1" s="1"/>
  <c r="AD28" i="1"/>
  <c r="AE28" i="1" s="1"/>
  <c r="AD38" i="1"/>
  <c r="AE38" i="1" s="1"/>
  <c r="AD30" i="1"/>
  <c r="AE30" i="1" s="1"/>
  <c r="AD18" i="1"/>
  <c r="AE18" i="1" s="1"/>
  <c r="AD20" i="1"/>
  <c r="AE20" i="1" s="1"/>
  <c r="AD22" i="1"/>
  <c r="AE22" i="1" s="1"/>
  <c r="AD24" i="1"/>
  <c r="AE24" i="1" s="1"/>
</calcChain>
</file>

<file path=xl/sharedStrings.xml><?xml version="1.0" encoding="utf-8"?>
<sst xmlns="http://schemas.openxmlformats.org/spreadsheetml/2006/main" count="374" uniqueCount="199">
  <si>
    <t>SECRETARÍA DEL SISTEMA DE ASISTENCIA SOCIAL</t>
  </si>
  <si>
    <t>MATRIZ DE INDICADORES PARA RESULTADOS</t>
  </si>
  <si>
    <t xml:space="preserve">Programa Presupuestario (PP): 335 Estrategias para a Superación de la Pobreza y Desigualdad
Unidad Presupuestal (UP): 11 Secretaría del Sistema de Asistencia Social
Unidad Responsable (UR): 000 Secretaría del Sistema de Asistencia Social
Unidad Ejecutora de Gasto (UEG): 
00242 Despacho del Secretario del Sistema de Asistencia Social
00246 Dirección de Proyectos Estratégicos
00247 Subsecretaria de Gestion Integral de Recursos y Programas Sociales
</t>
  </si>
  <si>
    <t>Nivel</t>
  </si>
  <si>
    <t>Resumen narrativo</t>
  </si>
  <si>
    <t>Indicador</t>
  </si>
  <si>
    <t>Medios de verificación</t>
  </si>
  <si>
    <t>Supuestos</t>
  </si>
  <si>
    <t>Tipo de Acumulación</t>
  </si>
  <si>
    <t>Cumplimiento de las metas 2020</t>
  </si>
  <si>
    <t>Seguimiento</t>
  </si>
  <si>
    <t>Nombre del indicador</t>
  </si>
  <si>
    <t>Descripción</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</si>
  <si>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</si>
  <si>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</si>
  <si>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</si>
  <si>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</si>
  <si>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</si>
  <si>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</si>
  <si>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</si>
  <si>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</si>
  <si>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</si>
  <si>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</si>
  <si>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</si>
  <si>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</si>
  <si>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</si>
  <si>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</si>
  <si>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</si>
  <si>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</si>
  <si>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</si>
  <si>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</si>
  <si>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</si>
  <si>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</si>
  <si>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</si>
  <si>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</si>
  <si>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</si>
  <si>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</si>
  <si>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Fin</t>
  </si>
  <si>
    <t>Posición en el Índice de Rezago Social</t>
  </si>
  <si>
    <t xml:space="preserve"> (1479 Numero de Posición (Realizado)/1479 Numero de Posición (Programado))*100
</t>
  </si>
  <si>
    <t xml:space="preserve"> CONEVAL. Índice de Rezago Social a nivel municipal y por localidad, 2015.
</t>
  </si>
  <si>
    <t>Estratégico</t>
  </si>
  <si>
    <t>Eficacia</t>
  </si>
  <si>
    <t>Estatal</t>
  </si>
  <si>
    <t>Quinquenal</t>
  </si>
  <si>
    <t>Posición</t>
  </si>
  <si>
    <t>En el Sistema de Monitoreo de Indicadores del Desarrollo de Jalisco (MIDE Jalisco), para consulta abierta en http://seplan.app.jalisco.gob.mx/mide</t>
  </si>
  <si>
    <t>Los habitantes del estado de Jalisco tienen el interés y disposición de participar individual y colectivamente en las deliberaciones y decisiones que afectan su vida personal y en comunidad.</t>
  </si>
  <si>
    <t>VALOR PRESENTE</t>
  </si>
  <si>
    <t>Programado</t>
  </si>
  <si>
    <t>Realizado</t>
  </si>
  <si>
    <t>Propósito</t>
  </si>
  <si>
    <t>Porcentaje de la población con carencia por calidad y espacios en la vivienda</t>
  </si>
  <si>
    <t xml:space="preserve">Porcentaje de personas que habitan en viviendas particulares en las que la resistencia de las paredes es de material precario (material de desecho o lámina de cartón; embarro o bajareque, lámina de asbesto o metálica, carrizo, bambú o palma; madera o adobe).
</t>
  </si>
  <si>
    <t xml:space="preserve"> (1476 Numero de Porcentaje (Realizado)/1476 Numero de Porcentaje (Programado))*100
</t>
  </si>
  <si>
    <t xml:space="preserve"> Estimaciones del CONEVAL con base en el MCS-ENIGH 2008, 2010, 2012, 2014 y el MEC del MCS-ENIGH 2016 y 2018.
</t>
  </si>
  <si>
    <t>Bienal</t>
  </si>
  <si>
    <t>Porcentaje</t>
  </si>
  <si>
    <t>Los habitantes del estado de Jalisco hacen efectivo el cumplimiento de sus derechos humanos.</t>
  </si>
  <si>
    <t>Componente</t>
  </si>
  <si>
    <t>02- Apoyos económicos otorgados a personal que coadyuva en la ejecución de los programas públicos a cargo de la SSAS</t>
  </si>
  <si>
    <t>Total de apoyos económicos otorgados a personal que coadyuva en la ejecución de los programas públicos</t>
  </si>
  <si>
    <t>Otorgar un incentivo económico a las personas mayores de edad que no tengan un empleo formal y que apoyen voluntariamente en las diversas actividades que requieran los Programas Públicos a cargo de la Secretaría del Sistema de Asistencia Social.</t>
  </si>
  <si>
    <t xml:space="preserve">
(Número de apoyos otorgados a través del Proyecto (Realizado) / Número de apoyos
otorgados a través del Proyecto (Programado))*100
</t>
  </si>
  <si>
    <t xml:space="preserve">Expedientes a cargo de la Dirección responsable, adscrita a la Secretaría del Sistema de Asistencia Social
</t>
  </si>
  <si>
    <t>Semestral</t>
  </si>
  <si>
    <t>Apoyo</t>
  </si>
  <si>
    <t>La población susceptible de ser beneficiada acude a solicitar el apoyo.</t>
  </si>
  <si>
    <t>SUMA</t>
  </si>
  <si>
    <t xml:space="preserve">Actividad </t>
  </si>
  <si>
    <t>02-03 Brindar oportunidades laborales de manera temporal a personas mayores de edad que no tengan un empleo formal, para contribuir al ingreso familiar de este segmento de la población</t>
  </si>
  <si>
    <t>Total de personas beneficiadas a través del proyecto</t>
  </si>
  <si>
    <t xml:space="preserve">(Número de personas beneficiadas a través del Proyecto(Realizado)/Número de personas beneficiadas a través del Proyecto(Programado))*100
</t>
  </si>
  <si>
    <t>Gestión</t>
  </si>
  <si>
    <t>Trimestral</t>
  </si>
  <si>
    <t>Persona</t>
  </si>
  <si>
    <t>Los posibles beneficiarios cumplen con los criterios de elegibilidad y requisitos establecidos.</t>
  </si>
  <si>
    <t>Actividad</t>
  </si>
  <si>
    <t>02-04 Conformación de los expedientes de respaldo derivado de la implementación del Proyecto</t>
  </si>
  <si>
    <t>Total de expedientes generados como soporte del Proyecto</t>
  </si>
  <si>
    <t xml:space="preserve"> Conformación de los expedientes de respaldo derivado de la implementación del Proyecto.  </t>
  </si>
  <si>
    <t xml:space="preserve"> (Número de expedientes generados a través del Proyecto(Realizado)/Número de expedientes generados a través del
Proyecto(Programado))*100
</t>
  </si>
  <si>
    <t>Expediente</t>
  </si>
  <si>
    <t>La población beneficiaria entrega la documentación, conforme a la normatividad establecida.</t>
  </si>
  <si>
    <t xml:space="preserve">03- Apoyo monetario entregado a la sociedad civil organizada para obras de rehabilitacion en Unidades Habitacionales de los Municipios de la zona metropolitana de Guadalajara; asi como diversos servicios  y actividades enfocadas en la recuperacion del tejido social. </t>
  </si>
  <si>
    <t>Total de apoyos monetarios entregados a la sociedad civil organizada</t>
  </si>
  <si>
    <t xml:space="preserve">Apoyo monetario entregado a la sociedad civil organizada para obras de rehabilitación en unidades habitacionales de los municipios de Jalisco a través del Programa "Reconstrucción del Tejido Social"
</t>
  </si>
  <si>
    <t>(Número de apoyos entregados por el Programa (Realizado)/Número de apoyos entregados por el Programa (Programado))*100</t>
  </si>
  <si>
    <t>Convenio de colaboración firmado entre la SSAS, el Ayuntamiento y la Sociedad Civil Organizada</t>
  </si>
  <si>
    <t>Informes de avance de ejecucion de la obra, al concluir el 50% de la obra, al concluir el 75% y al finalizar al 100%  del trabajo, en resguardo de la Dirección de Proyectos Estratégicos de la Secretaría del Sistema de Asistencia Social .</t>
  </si>
  <si>
    <t>La sociedad civil organizada cumple con los criterios de elegibilidad establecidos</t>
  </si>
  <si>
    <t>Ejecución de acciones que mejoran el entorno de estructura y habitabiliadad en zonas habitadas en los municipios de la ZMG</t>
  </si>
  <si>
    <t>Total de módulos rehabilitados en unidades habitacionales de los municipios de Jalisco</t>
  </si>
  <si>
    <t xml:space="preserve">Realización de acciones de mejoramiento físico exterior de módulos en unidades habitacionales de los municipios de Jalisco
</t>
  </si>
  <si>
    <t>(Número de módulos rehabilitados (Realizado)/Número de módulos rehabilitados (Programado))*100</t>
  </si>
  <si>
    <t xml:space="preserve">Convenio de colaboración firmado entre la SSAS, el Ayuntamiento y la Sociedad Civil Organizada. </t>
  </si>
  <si>
    <t>Módulo</t>
  </si>
  <si>
    <t>Informes de avance de ejecucion de la obra, al concluir el 50% de la obra, al concluir el 75% y al finalizar al 100% del trabajo, así como, evidencia fotográfica, en resguardo de la Dirección de Proyectos Estratégicos de la Secretaría del Sistema de Asistencia Social .</t>
  </si>
  <si>
    <t>La sociedad civil organizada lleva a cabo las acciones conveniadas para la implementación del proyecto</t>
  </si>
  <si>
    <t>03-06 Realización de visitas de seguimiento y monitoreo a las unidades habitacionales a intervenir</t>
  </si>
  <si>
    <t>Total de informes de seguimiento y monitoreo realizados a las unidades rehabilitadas</t>
  </si>
  <si>
    <t xml:space="preserve">Realización de visitas de seguimiento y monitoreo a las unidades habitacionales a intervenir
</t>
  </si>
  <si>
    <t>(Número de informes realizados (Realizado)/Número de informes realizados (Programado))*100</t>
  </si>
  <si>
    <t>Expedientes a cargo de la Dirección de Proyectos Estratégicos de la Secretaría del Sistema de Asistencia Social</t>
  </si>
  <si>
    <t>Reporte</t>
  </si>
  <si>
    <t>La sociedad civil organizada colabora y aporta la información necesaria para la realización de las visitas</t>
  </si>
  <si>
    <t>03-07 Municipios del estado de Jalisco beneficiados con la rehabilitación de unidades habitacionales, mediante el Programa "Reconstrucción del tejido social"</t>
  </si>
  <si>
    <t>Total de municipios beneficiados</t>
  </si>
  <si>
    <t xml:space="preserve">Municipios del estado de Jalisco beneficiados con la rehabilitación de unidades habitacionales, mediante el Programa "Reconstrucción del tejido social"
</t>
  </si>
  <si>
    <t>(Número de municipios beneficiados (Realizado)/Número de municipios beneficiados (Programado))*100</t>
  </si>
  <si>
    <t>Municipio</t>
  </si>
  <si>
    <t xml:space="preserve">03-08 Atención a los ciudadanos que habitan en las unidades habitacionales a beneficiar, mediante la realización de talleres y servicios que favorezcan la recuperación de espacios públicos, así como de actividades que ayuden a recuperar la comunidad y el tejido social.
</t>
  </si>
  <si>
    <t xml:space="preserve">Total de personas
beneficiadas mediante la
estrategia "Reconstrucción
del Tejido Social". </t>
  </si>
  <si>
    <t>Reporteo de las personas favorecidas derivado de la implementación de la estrategia "Reconstrucción del Tejido Social"</t>
  </si>
  <si>
    <t xml:space="preserve">(Número de personas
beneficiadas (Realizado) /
Número de personas
beneficiadas
(Programado))*100
</t>
  </si>
  <si>
    <t>Convenio de colaboración firmado entre la SSAS, el Ayuntamiento y la Sociedad Civil Organizada.  Para la proyección de la población a beneficiar se considera el promedio de habitantes por hogar que asciende a 3.8 personas en Jalisco, con base en lo publicado por la Encuesta Intercesal 2015 del Instituto Nacional de Estadística y Geografía (INEGI)</t>
  </si>
  <si>
    <t>Municipal</t>
  </si>
  <si>
    <t>Informe final de la implementación de la estrategia "Reconstrucción del Tejido Social" en resguardo de la Dirección de Proyectos Estratégicos de la Secretaría del Sistema de Asistencia Social.</t>
  </si>
  <si>
    <t>La sociedad civil organizada lleva a cabo las acciones conveniadas para la implementación del proyecto, asimismo, los ciudadanos que habitan en las unidades habitacionales participan activamente.</t>
  </si>
  <si>
    <t>04- Apoyo en especie entregado a la población en situación de pobreza para la adquisión de materiales de construcción a través del Programa (Jalisco, Revive Tu Hogar)</t>
  </si>
  <si>
    <t>Total de apoyos en especie entregados a través del Programa</t>
  </si>
  <si>
    <t>(Número   de      apoyos  en especie    entregados (Realizado)/Número         de  apoyos en especie entregados (Programado))*100</t>
  </si>
  <si>
    <t>Expediente de beneficiario validado a cargo de la Dirección de Ejecución y Operación de Programas, de la Subsecretaría de Gestión Integral de Recursos y Programas Sociales.</t>
  </si>
  <si>
    <t>Los proveedores entregan en tiempo, forma y con las condiciones pactadas los insumos y/o materiales de construcción.</t>
  </si>
  <si>
    <t>04-01 Conformación del padrón de beneficiarios que recibirán apoyo para la mejora de sus hogares mediante el programa estatal Jalisco Revive tu Hogar</t>
  </si>
  <si>
    <t>Total de hogares beneficiados por el Programa.</t>
  </si>
  <si>
    <t>Conformación del padrón de beneficiarios derivado de la implementación del programa estatal Jalisco Revive tu Hogar.</t>
  </si>
  <si>
    <t>(Número   de hogares    beneficiados  (Realizado)/Número    de  hogares   beneficiados (Programado))*100</t>
  </si>
  <si>
    <t>Expediente de beneficiario a cargo de la Dirección de Ejecución y Operación de Programas, de la Subsecretaría de Gestión Integral de Recursos y Programas Sociales.</t>
  </si>
  <si>
    <t>Padrón único de Beneficiarios a cargo de la Subsecretaría de Gestión Integral de Recursos y Programas Sociales</t>
  </si>
  <si>
    <t>La población cumple con los criterios de elegibilidad establecidos en las ROP vigentes</t>
  </si>
  <si>
    <t>04-02 Integración de listado de cobertura municipal del programa jalisco Revive tu Hogar, apoyo a la vivienda</t>
  </si>
  <si>
    <t>Total de municipios favorecidos con la implementación del programa</t>
  </si>
  <si>
    <t>Control de los municipios favorecidos derivado de la implementación del programa estatal Jalisco Revive Tu Hogar, apoyo a la Vivienda.</t>
  </si>
  <si>
    <t xml:space="preserve">(Número de municipios favorecidos(Realizado)/Número de municipos favorecidos((Programado))*100  </t>
  </si>
  <si>
    <t>Expediente de beneficiario a cargo de la Subsecretaría de Gestión Integral de Recursos y Programas Sociales.</t>
  </si>
  <si>
    <t>Los municipios participan en el programa entregando los expedientes de beneficiarios debidamente integrados conforme a las ROP</t>
  </si>
  <si>
    <t>04-03 Conformación del Reporte de municipios que presentan vulnerabilidad ante el cambio climático, y son atendidos por el programa jalisco Revive tu Hogar, apoyo a la vivienda.</t>
  </si>
  <si>
    <t>Total de municipios atendidos que presentan vulnerabilidad ante el cambio climático</t>
  </si>
  <si>
    <t>Seguimiento a la cobertura municipal respecto a los  municipios que presentan vulnerabilidad ante el cambio climático y que son atendidos por el Programa.</t>
  </si>
  <si>
    <t>(Número   de municipios atendidos  con vulnerabilidad ante el cambio climático(Realizado)/Número    de municipios atendidos con vulnerabilidad ante el cambio climático(Programado))*100</t>
  </si>
  <si>
    <t>Padrón Único de Beneficiarios (PUB) en resguardo de la Subsecretaría de Gestión Integral de Recursos y Programas Sociales de la Secretaría del Sistema de Asistencia Social</t>
  </si>
  <si>
    <t>Las personas solicitan y acuden a recibir sus apoyos</t>
  </si>
  <si>
    <t>Total de capacitaciones otorgadas a municipios</t>
  </si>
  <si>
    <t>Este indicador mide el número de capacitaciones otorgadas a los municipios del Área Metropolitana de
Guadalajara como parte de la implementación de la Estrategia de prevención y atención del embarazo en
adolescentes</t>
  </si>
  <si>
    <t>(Número de capacitaciones otorgadas (Realizado)/Número de capacitaciones otorgadas (Programado))*100</t>
  </si>
  <si>
    <t>Lineamientos de la Estrategia de Prevención y Atención del Embarazo en Adolescentes</t>
  </si>
  <si>
    <t>Capacitación</t>
  </si>
  <si>
    <t>Expedientes a cargo de la Dirección responsable, adscrita a la Secretaría del Sistema de Asistencia Social</t>
  </si>
  <si>
    <t>Los proveedores entregan en tiempo, forma y con las condiciones pactadas los apoyos y/o servicios.</t>
  </si>
  <si>
    <t>A1-01 Brindar acceso a las adolescentes del estado de Jalisco de diferentes apoyos y/o servicios que favorezcan la prevención y/o una mejor atención del embarazo adolescente.</t>
  </si>
  <si>
    <t>Total de municipios capacitados como parte de la Estrategia</t>
  </si>
  <si>
    <t xml:space="preserve">Este indicador mide el número de municipios capacitados del Área Metropolitana de Guadalajara como parte de la Estrategia de prevención y atención del embarazo en adolescentes
</t>
  </si>
  <si>
    <t>(Número de municipios capacitados (Realizado)/Número de municipios capacitados (Programado))*100</t>
  </si>
  <si>
    <t>Lineamientos de la Estrategia de Prevención y Atención del Embarazo en Adolescentes y Contrato suscrito con el proveedor del servicio.</t>
  </si>
  <si>
    <t>Lineamientos de la Estrategia de Prevención y Atención del Embarazo en Adolescentes y Contrato suscrito con el proveedor del servicio</t>
  </si>
  <si>
    <t>Las mujeres adolescentes acuden a solicitar el apoyo y cumplen con los criterios de elegibilidad conforme a la normatividad vigente.</t>
  </si>
  <si>
    <t>Total de diagnósticos generados como parte de la Estrategia</t>
  </si>
  <si>
    <t xml:space="preserve">Este indicador mide el número de diagnósticos elaborados como parte de la implementación de la Estategia de prevención y atención del embarazo en adolescentes
</t>
  </si>
  <si>
    <t>(Número de diagnósticos generados (Realizado) / Número de diagnósticos generados (Programado))*100</t>
  </si>
  <si>
    <t>Diagnóstico</t>
  </si>
  <si>
    <t>A5-Apoyos y servicios integrales otorgados para el desarrollo de los pueblos originarios del estado de Jalisco</t>
  </si>
  <si>
    <t>Total de apoyos y servicios integrales otorgados para el desarrollo de los pueblos originarios</t>
  </si>
  <si>
    <t>Entrega de apoyos y servicios para favorecer el desarrollo integral de los pueblos originarios del estado de Jalisco</t>
  </si>
  <si>
    <t xml:space="preserve">(Número de apoyos y servicios otorgados a pueblos originarios (Realizado) / Número de
apoyos y servicios otorgados a pueblos originarios (Programado))*100
</t>
  </si>
  <si>
    <t xml:space="preserve">A5-01 Brindar acceso a las personas de pueblos originarios del estado de Jalisco a los diferentes apoyos y/o servicios que favorezcan su desarrollo integral.
</t>
  </si>
  <si>
    <t>Total de personas de pueblos originarios beneficiadas a través de las acciones implementadas</t>
  </si>
  <si>
    <t xml:space="preserve">Brindar acceso a las personas de pueblos originarios del estado de Jalisco a los diferentes apoyos y/o servicios que favorezcan su desarrollo integral.
</t>
  </si>
  <si>
    <t xml:space="preserve">(Número de personas beneficiadas a través de las acciones (Realizado) / Número de
personas beneficiadas a través de las acciones (Programado))*100
</t>
  </si>
  <si>
    <t xml:space="preserve"> Expedientes a cargo de la Dirección responsable, adscrita a la Secretaría del Sistema de Asistencia Social</t>
  </si>
  <si>
    <t xml:space="preserve">Las personas de pueblos originarios acuden a solicitar el apoyo y cumplen con los criterios de elegibilidad conforme a la normatividad vigente.
</t>
  </si>
  <si>
    <t xml:space="preserve">A5-02 Conformación de los expedientes de respaldo derivado de la implementación de las acciones </t>
  </si>
  <si>
    <t>Total de expedientes generados como soporte de las acciones implementadas</t>
  </si>
  <si>
    <t xml:space="preserve">Conformación de los expedientes de respaldo derivado de la implementación de las acciones </t>
  </si>
  <si>
    <t xml:space="preserve">
(Número de expedientes elaborados por las acciones implementadas (Realizado) / Número
de expedientes elaborados por las acciones implementadas (Programado))*100
</t>
  </si>
  <si>
    <t>La población beneficiaria entrega la documentación, conforme a la normatividad establecida</t>
  </si>
  <si>
    <t>Dice: 
Debido a que el recurso solicitado para la estrategia de empleo temporal para la atención a personas mayores, no fue autorizado para el Presupuesto de Egresos 2020, las acciones proyectadas a realizar no fueron implementadas, motivo por el cual, se refleja el indicador sin avance.</t>
  </si>
  <si>
    <t>Debido a que no se aprobó el presupuesto solicitado para la implementación de esta acción, no se presentan avances del indicador en cuestión.</t>
  </si>
  <si>
    <t>Debido a que el recurso solicitado para la estrategia de empleo temporal para la atención a personas mayores, no fue autorizado para el Presupuesto de Egresos 2020, las acciones proyectadas a realizar no fueron implementadas, motivo por el cual, se refleja el indicador sin avance.</t>
  </si>
  <si>
    <t>Debido a que no se aprobó el presupuesto solicitado para la implementación de esta acción, no se presentan avances del indicador en cuestió</t>
  </si>
  <si>
    <t>Expedientes a cargo de la Dirección responsable, adscrita a la Secretaría del Sistema de Asistencia Social</t>
  </si>
  <si>
    <t>Hogar</t>
  </si>
  <si>
    <t>El programa no ha sido ejecutado dado que las reglas de operación del Programa Jalisco Revive Tu Hogar han sido publicadas en el periódico Oficial EL ESTADO DE JALISCO el pasado 28 de marzo del año 2020.</t>
  </si>
  <si>
    <t xml:space="preserve"> El programa no ha sido ejecutado dado que las reglas de operación del Programa Jalisco Revive Tu Hogar han sido publicadas en el periódico Oficial EL ESTADO DE JALISCO el pasado 28 de marzo del año 2020.</t>
  </si>
  <si>
    <t>A1- Capacitación otorgada a municipios del Área Metropolitana de Guadalajara como parte de la Estrategia de prevención y atención del embarazo en adolescentes</t>
  </si>
  <si>
    <t>Carpeta Administrativa del temario otorgado como parte de la capacitación y evidencia fotográfica, en resguardo de la Dirección de Planeación Programática de la Secretaría del Sistema de Asistencia Social</t>
  </si>
  <si>
    <t xml:space="preserve">Reporte de los municipios capacitados presentado por el proveedor del servicio, así como la evidencia fotográfica, en resguardo de la Dirección de Planeación Programática de la Secretaría del Sistema de Asistencia Social </t>
  </si>
  <si>
    <t>A1-02 Generación de un diagnóstico con un análisis descriptivo de las adolescentes e indicadores clave, que contribuyan a la construcción de intervenciones para reducir el embarazo en adolescentes.</t>
  </si>
  <si>
    <t>Diagnóstico en resguardo de la Dirección de Planeación Programática de la Secretaría del Sistema de Asistencia Social</t>
  </si>
  <si>
    <t>Debido a que el recurso solicitado para la estrategia de atención a pueblos originarios no fue autorizado para el Presupuesto de Egresos 2020, las acciones proyectadas a realizar no fueron implementadas, motivo por el cual, se reflejan sin avance.</t>
  </si>
  <si>
    <t>Justificación
1er Trimiestre</t>
  </si>
  <si>
    <t>Justificación
2do Trimestre</t>
  </si>
  <si>
    <t>Justificación
3er Trimestre</t>
  </si>
  <si>
    <t>Justificación
4to Trimestre</t>
  </si>
  <si>
    <t xml:space="preserve">Contribuir a mejorar las condiciones sociales propicias para el acceso efectivo a los derechos sociales que
impulsen capacidades de las personas y sus comunidades para reducir brechas de desigualdad, mediante la reconstrucción de un sentido de colectividad y corresponsabilidad del gobierno y la sociedad en general.
</t>
  </si>
  <si>
    <t xml:space="preserve">Que las mujeres y hombres en Jalisco tengan mayor equidad e igualdad de oportunidades, donde cada vez existan menos personas que habitan en condiciones de pobreza y desigualdad, a través de la disminución de carencias sociales y las brechas que estas provocan, bajo una perspectiva multidimensional de la pobreza así como de respeto a los Derechos Humanos, y poniendo un énfasis especial en al acceso a la salud y la educación.
</t>
  </si>
  <si>
    <t>Lugar que ocupa Jalisco dentro del contexto de las entidades federativas del país respecto al Índice de Rezago Social, el cual es una medida agregada que se compone de variables de educación, acceso a servicios de salud, servicios básicos en la vivienda, de calidad y espacios en la misma, y activos en el hogar. Es decir, proporciona el resumen de cuatro carencias sociales de la medición de pobreza del CONEVAL: rezago educativo, acceso a los servicios de salud, acceso a los servicios básicos en la vivienda, y la calidad y espacios en la vivienda.</t>
  </si>
  <si>
    <t xml:space="preserve"> Brindar oportunidades laborales de manera temporal a personas mayores de edad que no tengan un empleo formal, para contribuir al ingreso familiar de este segmento de la población.</t>
  </si>
  <si>
    <t>Entrega de apoyos en especie a la población en situación de pobreza y/o marginación a través del Programa "Jalisco Revive Tu Hogar", mediante una tarjeta, la cual puede ser canjeable por los insumos y/o materiales de construcción necesarios para mejorar la calidad de la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</si>
</sst>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Times New Roman"/>
    </font>
    <font>
      <sz val="10"/>
      <name val="Times New Roman"/>
      <family val="1"/>
    </font>
    <font>
      <sz val="10"/>
      <color theme="1"/>
      <name val="Calibri"/>
      <family val="2"/>
    </font>
    <font>
      <b/>
      <sz val="10"/>
      <color theme="1"/>
      <name val="Calibri"/>
      <family val="2"/>
    </font>
    <font>
      <sz val="10"/>
      <color rgb="FF000000"/>
      <name val="Calibri"/>
      <family val="2"/>
    </font>
    <font>
      <sz val="9"/>
      <color rgb="FF000000"/>
      <name val="Calibri"/>
      <family val="2"/>
    </font>
    <font>
      <sz val="10"/>
      <color rgb="FF000000"/>
      <name val="Times New Roman"/>
      <family val="1"/>
    </font>
    <font>
      <b/>
      <sz val="10"/>
      <color rgb="FF000000"/>
      <name val="Calibri"/>
      <family val="2"/>
    </font>
    <font>
      <sz val="10"/>
      <color theme="1"/>
      <name val="Times New Roman"/>
      <family val="1"/>
    </font>
    <font>
      <b/>
      <sz val="10"/>
      <color rgb="FFFFFFFF"/>
      <name val="Calibri"/>
      <family val="2"/>
    </font>
    <font>
      <sz val="9"/>
      <color theme="1"/>
      <name val="Calibri"/>
      <family val="2"/>
    </font>
    <font>
      <sz val="9"/>
      <name val="Times New Roman"/>
      <family val="1"/>
    </font>
  </fonts>
  <fills count="17">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7F7F7F"/>
        <bgColor rgb="FF7F7F7F"/>
      </patternFill>
    </fill>
    <fill>
      <patternFill patternType="solid">
        <fgColor rgb="FFFFC000"/>
        <bgColor rgb="FFFFC000"/>
      </patternFill>
    </fill>
    <fill>
      <patternFill patternType="solid">
        <fgColor rgb="FF366092"/>
        <bgColor rgb="FF366092"/>
      </patternFill>
    </fill>
    <fill>
      <patternFill patternType="solid">
        <fgColor rgb="FF6E6E6E"/>
        <bgColor rgb="FF6E6E6E"/>
      </patternFill>
    </fill>
    <fill>
      <patternFill patternType="solid">
        <fgColor rgb="FFFFBE60"/>
        <bgColor rgb="FFFFBE60"/>
      </patternFill>
    </fill>
    <fill>
      <patternFill patternType="solid">
        <fgColor rgb="FFB0D0E2"/>
        <bgColor rgb="FFB0D0E2"/>
      </patternFill>
    </fill>
    <fill>
      <patternFill patternType="solid">
        <fgColor rgb="FF595959"/>
        <bgColor rgb="FF595959"/>
      </patternFill>
    </fill>
    <fill>
      <patternFill patternType="solid">
        <fgColor rgb="FFFFFFFF"/>
        <bgColor rgb="FFFFFFFF"/>
      </patternFill>
    </fill>
    <fill>
      <patternFill patternType="solid">
        <fgColor rgb="FFBFBFBF"/>
        <bgColor rgb="FFBFBFBF"/>
      </patternFill>
    </fill>
    <fill>
      <patternFill patternType="solid">
        <fgColor rgb="FFD8D8D8"/>
        <bgColor rgb="FFD8D8D8"/>
      </patternFill>
    </fill>
    <fill>
      <patternFill patternType="solid">
        <fgColor theme="0"/>
        <bgColor theme="0"/>
      </patternFill>
    </fill>
    <fill>
      <patternFill patternType="solid">
        <fgColor theme="0"/>
        <bgColor indexed="64"/>
      </patternFill>
    </fill>
    <fill>
      <patternFill patternType="solid">
        <fgColor theme="0"/>
        <bgColor rgb="FFFFFFFF"/>
      </patternFill>
    </fill>
  </fills>
  <borders count="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s>
  <cellStyleXfs count="1">
    <xf numFmtId="0" fontId="0" fillId="0" borderId="0"/>
  </cellStyleXfs>
  <cellXfs count="59">
    <xf numFmtId="0" fontId="0" fillId="0" borderId="0" xfId="0" applyFont="1" applyAlignment="1">
      <alignment horizontal="left" vertical="top"/>
    </xf>
    <xf numFmtId="0" fontId="2" fillId="12" borderId="4" xfId="0" applyFont="1" applyFill="1" applyBorder="1" applyAlignment="1">
      <alignment horizontal="center" vertical="center" wrapText="1"/>
    </xf>
    <xf numFmtId="2" fontId="2" fillId="12" borderId="4" xfId="0" applyNumberFormat="1" applyFont="1" applyFill="1" applyBorder="1" applyAlignment="1">
      <alignment horizontal="center" vertical="center" wrapText="1"/>
    </xf>
    <xf numFmtId="3" fontId="2" fillId="0" borderId="4"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4" fontId="2" fillId="12" borderId="4" xfId="0" applyNumberFormat="1" applyFont="1" applyFill="1" applyBorder="1" applyAlignment="1">
      <alignment horizontal="center" vertical="center" wrapText="1"/>
    </xf>
    <xf numFmtId="0" fontId="2" fillId="13" borderId="4" xfId="0" applyFont="1" applyFill="1" applyBorder="1" applyAlignment="1">
      <alignment horizontal="center" vertical="center" wrapText="1"/>
    </xf>
    <xf numFmtId="3" fontId="2" fillId="13" borderId="4" xfId="0" applyNumberFormat="1" applyFont="1" applyFill="1" applyBorder="1" applyAlignment="1">
      <alignment horizontal="center" vertical="center" wrapText="1"/>
    </xf>
    <xf numFmtId="2" fontId="2" fillId="13" borderId="4" xfId="0" applyNumberFormat="1" applyFont="1" applyFill="1" applyBorder="1" applyAlignment="1">
      <alignment horizontal="center" vertical="center" wrapText="1"/>
    </xf>
    <xf numFmtId="3" fontId="3" fillId="14" borderId="4" xfId="0" applyNumberFormat="1" applyFont="1" applyFill="1" applyBorder="1" applyAlignment="1">
      <alignment horizontal="center" vertical="center" wrapText="1"/>
    </xf>
    <xf numFmtId="3" fontId="2" fillId="11" borderId="4" xfId="0" applyNumberFormat="1" applyFont="1" applyFill="1" applyBorder="1" applyAlignment="1">
      <alignment horizontal="center" vertical="center" wrapText="1"/>
    </xf>
    <xf numFmtId="0" fontId="3" fillId="14" borderId="4" xfId="0" applyFont="1" applyFill="1" applyBorder="1" applyAlignment="1">
      <alignment horizontal="center" vertical="center" wrapText="1"/>
    </xf>
    <xf numFmtId="3" fontId="2" fillId="12" borderId="4" xfId="0" applyNumberFormat="1" applyFont="1" applyFill="1" applyBorder="1" applyAlignment="1">
      <alignment horizontal="center" vertical="center" wrapText="1"/>
    </xf>
    <xf numFmtId="0" fontId="6" fillId="0" borderId="0" xfId="0" applyFont="1" applyAlignment="1">
      <alignment horizontal="left" vertical="top" wrapText="1"/>
    </xf>
    <xf numFmtId="0" fontId="7" fillId="0" borderId="0" xfId="0" applyFont="1" applyAlignment="1">
      <alignment horizontal="center" vertical="top" wrapText="1"/>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9" fillId="7" borderId="4"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4" fillId="14" borderId="5" xfId="0" applyFont="1" applyFill="1" applyBorder="1" applyAlignment="1">
      <alignment horizontal="left" vertical="top" wrapText="1"/>
    </xf>
    <xf numFmtId="0" fontId="4" fillId="14" borderId="6" xfId="0" applyFont="1" applyFill="1" applyBorder="1" applyAlignment="1">
      <alignment horizontal="left" vertical="top" wrapText="1"/>
    </xf>
    <xf numFmtId="3" fontId="4" fillId="14" borderId="4" xfId="0" applyNumberFormat="1" applyFont="1" applyFill="1" applyBorder="1" applyAlignment="1">
      <alignment horizontal="center" vertical="center" wrapText="1"/>
    </xf>
    <xf numFmtId="3" fontId="4" fillId="0" borderId="4" xfId="0" applyNumberFormat="1" applyFont="1" applyBorder="1" applyAlignment="1">
      <alignment horizontal="center" vertical="center" wrapText="1"/>
    </xf>
    <xf numFmtId="0" fontId="3" fillId="0" borderId="0" xfId="0" applyFont="1" applyAlignment="1">
      <alignment horizontal="left" wrapText="1"/>
    </xf>
    <xf numFmtId="0" fontId="9" fillId="8" borderId="4"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7" fillId="0" borderId="0" xfId="0" applyFont="1" applyAlignment="1">
      <alignment horizontal="center" vertical="top" wrapText="1"/>
    </xf>
    <xf numFmtId="0" fontId="9" fillId="6"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5" fillId="11" borderId="4" xfId="0" applyFont="1" applyFill="1" applyBorder="1" applyAlignment="1">
      <alignment horizontal="center" vertical="center" wrapText="1"/>
    </xf>
    <xf numFmtId="0" fontId="11" fillId="0" borderId="4" xfId="0" applyFont="1" applyBorder="1" applyAlignment="1">
      <alignment horizontal="center" vertical="center" wrapText="1"/>
    </xf>
    <xf numFmtId="3" fontId="2" fillId="0" borderId="4"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15" borderId="4"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4" fillId="16" borderId="4" xfId="0" applyFont="1" applyFill="1" applyBorder="1" applyAlignment="1">
      <alignment horizontal="center" vertical="center" wrapText="1"/>
    </xf>
    <xf numFmtId="3" fontId="2" fillId="11" borderId="4" xfId="0" applyNumberFormat="1" applyFont="1" applyFill="1" applyBorder="1" applyAlignment="1">
      <alignment horizontal="center" vertical="center" wrapText="1"/>
    </xf>
    <xf numFmtId="0" fontId="2" fillId="11" borderId="4" xfId="0" applyFont="1" applyFill="1" applyBorder="1" applyAlignment="1">
      <alignment horizontal="center" vertical="center" wrapText="1"/>
    </xf>
    <xf numFmtId="3" fontId="10" fillId="0" borderId="4" xfId="0" applyNumberFormat="1" applyFont="1" applyBorder="1" applyAlignment="1">
      <alignment horizontal="center" vertical="center" wrapText="1"/>
    </xf>
    <xf numFmtId="2" fontId="10" fillId="0" borderId="4"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0" fontId="9" fillId="2"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0" borderId="4" xfId="0" applyFont="1" applyBorder="1" applyAlignment="1">
      <alignment horizontal="center" vertical="center" wrapText="1"/>
    </xf>
    <xf numFmtId="2" fontId="5" fillId="11" borderId="4"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49" fontId="5" fillId="11" borderId="4" xfId="0" applyNumberFormat="1" applyFont="1" applyFill="1" applyBorder="1" applyAlignment="1">
      <alignment horizontal="center" vertical="center" wrapText="1"/>
    </xf>
    <xf numFmtId="49" fontId="5" fillId="14" borderId="4" xfId="0" applyNumberFormat="1" applyFont="1" applyFill="1" applyBorder="1" applyAlignment="1">
      <alignment horizontal="center" vertical="center" wrapText="1"/>
    </xf>
    <xf numFmtId="3" fontId="2" fillId="14"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999"/>
  <sheetViews>
    <sheetView tabSelected="1" topLeftCell="AF17" workbookViewId="0">
      <selection activeCell="AG43" sqref="AG43:AG44"/>
    </sheetView>
  </sheetViews>
  <sheetFormatPr baseColWidth="10" defaultColWidth="14.3984375" defaultRowHeight="15" customHeight="1" x14ac:dyDescent="0.15"/>
  <cols>
    <col min="1" max="1" width="18.19921875" style="14" customWidth="1"/>
    <col min="2" max="2" width="48.59765625" style="14" customWidth="1"/>
    <col min="3" max="3" width="31.19921875" style="14" customWidth="1"/>
    <col min="4" max="4" width="48.19921875" style="14" customWidth="1"/>
    <col min="5" max="6" width="22.796875" style="14" customWidth="1"/>
    <col min="7" max="13" width="17.796875" style="14" customWidth="1"/>
    <col min="14" max="15" width="38.19921875" style="14" customWidth="1"/>
    <col min="16" max="16" width="18.3984375" style="14" customWidth="1"/>
    <col min="17" max="17" width="14.3984375" style="14" customWidth="1"/>
    <col min="18" max="29" width="16.19921875" style="14" customWidth="1"/>
    <col min="30" max="30" width="12" style="14" customWidth="1"/>
    <col min="31" max="31" width="20.796875" style="14" customWidth="1"/>
    <col min="32" max="35" width="28.19921875" style="14" customWidth="1"/>
    <col min="36" max="37" width="18.796875" style="14" customWidth="1"/>
    <col min="38" max="16384" width="14.3984375" style="14"/>
  </cols>
  <sheetData>
    <row r="1" spans="1:35" ht="18" customHeight="1" x14ac:dyDescent="0.15">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row>
    <row r="2" spans="1:35" ht="19.5" customHeight="1" x14ac:dyDescent="0.15">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141.75" customHeight="1" x14ac:dyDescent="0.15">
      <c r="A3" s="28" t="s">
        <v>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1:35" ht="16.5" customHeight="1" x14ac:dyDescent="0.15">
      <c r="A4" s="15"/>
      <c r="B4" s="17"/>
      <c r="C4" s="16"/>
      <c r="D4" s="16"/>
      <c r="E4" s="16"/>
      <c r="F4" s="16"/>
      <c r="G4" s="16"/>
      <c r="H4" s="16"/>
      <c r="I4" s="16"/>
      <c r="J4" s="16"/>
      <c r="K4" s="16"/>
      <c r="L4" s="16"/>
      <c r="M4" s="16"/>
      <c r="N4" s="17"/>
      <c r="O4" s="17"/>
      <c r="P4" s="17"/>
      <c r="Q4" s="17"/>
      <c r="R4" s="17"/>
      <c r="S4" s="17"/>
      <c r="T4" s="17"/>
      <c r="U4" s="17"/>
      <c r="V4" s="17"/>
      <c r="W4" s="17"/>
      <c r="X4" s="17"/>
      <c r="Y4" s="17"/>
      <c r="Z4" s="17"/>
      <c r="AA4" s="17"/>
      <c r="AB4" s="17"/>
      <c r="AC4" s="17"/>
      <c r="AD4" s="16"/>
      <c r="AE4" s="16"/>
      <c r="AF4" s="16"/>
      <c r="AG4" s="17"/>
      <c r="AH4" s="17"/>
      <c r="AI4" s="17"/>
    </row>
    <row r="5" spans="1:35" ht="23.25" customHeight="1" x14ac:dyDescent="0.15">
      <c r="A5" s="48" t="s">
        <v>3</v>
      </c>
      <c r="B5" s="48" t="s">
        <v>4</v>
      </c>
      <c r="C5" s="51" t="s">
        <v>5</v>
      </c>
      <c r="D5" s="31"/>
      <c r="E5" s="31"/>
      <c r="F5" s="31"/>
      <c r="G5" s="31"/>
      <c r="H5" s="31"/>
      <c r="I5" s="31"/>
      <c r="J5" s="31"/>
      <c r="K5" s="31"/>
      <c r="L5" s="31"/>
      <c r="M5" s="31"/>
      <c r="N5" s="48" t="s">
        <v>6</v>
      </c>
      <c r="O5" s="48" t="s">
        <v>7</v>
      </c>
      <c r="P5" s="48" t="s">
        <v>8</v>
      </c>
      <c r="Q5" s="49" t="s">
        <v>9</v>
      </c>
      <c r="R5" s="31"/>
      <c r="S5" s="31"/>
      <c r="T5" s="31"/>
      <c r="U5" s="31"/>
      <c r="V5" s="31"/>
      <c r="W5" s="31"/>
      <c r="X5" s="31"/>
      <c r="Y5" s="31"/>
      <c r="Z5" s="31"/>
      <c r="AA5" s="31"/>
      <c r="AB5" s="31"/>
      <c r="AC5" s="31"/>
      <c r="AD5" s="50" t="s">
        <v>10</v>
      </c>
      <c r="AE5" s="31"/>
      <c r="AF5" s="29" t="s">
        <v>190</v>
      </c>
      <c r="AG5" s="29" t="s">
        <v>191</v>
      </c>
      <c r="AH5" s="29" t="s">
        <v>192</v>
      </c>
      <c r="AI5" s="29" t="s">
        <v>193</v>
      </c>
    </row>
    <row r="6" spans="1:35" ht="48.75" customHeight="1" x14ac:dyDescent="0.15">
      <c r="A6" s="31"/>
      <c r="B6" s="31"/>
      <c r="C6" s="18" t="s">
        <v>11</v>
      </c>
      <c r="D6" s="18" t="s">
        <v>12</v>
      </c>
      <c r="E6" s="18" t="s">
        <v>13</v>
      </c>
      <c r="F6" s="18" t="s">
        <v>14</v>
      </c>
      <c r="G6" s="18" t="s">
        <v>15</v>
      </c>
      <c r="H6" s="18" t="s">
        <v>16</v>
      </c>
      <c r="I6" s="18" t="s">
        <v>17</v>
      </c>
      <c r="J6" s="18" t="s">
        <v>18</v>
      </c>
      <c r="K6" s="18" t="s">
        <v>19</v>
      </c>
      <c r="L6" s="18" t="s">
        <v>20</v>
      </c>
      <c r="M6" s="18" t="s">
        <v>21</v>
      </c>
      <c r="N6" s="31"/>
      <c r="O6" s="31"/>
      <c r="P6" s="31"/>
      <c r="Q6" s="25" t="s">
        <v>22</v>
      </c>
      <c r="R6" s="26" t="s">
        <v>23</v>
      </c>
      <c r="S6" s="26" t="s">
        <v>24</v>
      </c>
      <c r="T6" s="26" t="s">
        <v>25</v>
      </c>
      <c r="U6" s="26" t="s">
        <v>26</v>
      </c>
      <c r="V6" s="26" t="s">
        <v>27</v>
      </c>
      <c r="W6" s="26" t="s">
        <v>28</v>
      </c>
      <c r="X6" s="26" t="s">
        <v>29</v>
      </c>
      <c r="Y6" s="26" t="s">
        <v>30</v>
      </c>
      <c r="Z6" s="26" t="s">
        <v>31</v>
      </c>
      <c r="AA6" s="26" t="s">
        <v>32</v>
      </c>
      <c r="AB6" s="26" t="s">
        <v>33</v>
      </c>
      <c r="AC6" s="26" t="s">
        <v>34</v>
      </c>
      <c r="AD6" s="19" t="s">
        <v>35</v>
      </c>
      <c r="AE6" s="19" t="s">
        <v>36</v>
      </c>
      <c r="AF6" s="29"/>
      <c r="AG6" s="29"/>
      <c r="AH6" s="29"/>
      <c r="AI6" s="29"/>
    </row>
    <row r="7" spans="1:35" ht="90" customHeight="1" x14ac:dyDescent="0.15">
      <c r="A7" s="36" t="s">
        <v>37</v>
      </c>
      <c r="B7" s="30" t="s">
        <v>194</v>
      </c>
      <c r="C7" s="30" t="s">
        <v>38</v>
      </c>
      <c r="D7" s="30" t="s">
        <v>196</v>
      </c>
      <c r="E7" s="30" t="s">
        <v>39</v>
      </c>
      <c r="F7" s="30" t="s">
        <v>40</v>
      </c>
      <c r="G7" s="30" t="s">
        <v>41</v>
      </c>
      <c r="H7" s="30" t="s">
        <v>42</v>
      </c>
      <c r="I7" s="30" t="s">
        <v>43</v>
      </c>
      <c r="J7" s="30" t="s">
        <v>44</v>
      </c>
      <c r="K7" s="34">
        <v>29</v>
      </c>
      <c r="L7" s="44" t="s">
        <v>45</v>
      </c>
      <c r="M7" s="35">
        <v>1</v>
      </c>
      <c r="N7" s="30" t="s">
        <v>46</v>
      </c>
      <c r="O7" s="30" t="s">
        <v>47</v>
      </c>
      <c r="P7" s="30" t="s">
        <v>48</v>
      </c>
      <c r="Q7" s="1" t="s">
        <v>49</v>
      </c>
      <c r="R7" s="13"/>
      <c r="S7" s="13"/>
      <c r="T7" s="13"/>
      <c r="U7" s="13"/>
      <c r="V7" s="13"/>
      <c r="W7" s="13"/>
      <c r="X7" s="13"/>
      <c r="Y7" s="13"/>
      <c r="Z7" s="13"/>
      <c r="AA7" s="13"/>
      <c r="AB7" s="13"/>
      <c r="AC7" s="13"/>
      <c r="AD7" s="13">
        <f>IF(P7="SUMA",SUM(R7:AC7),(IF(P7="PROMEDIO",AVERAGE(R7:AC7),MAX(R7:AC7))))</f>
        <v>0</v>
      </c>
      <c r="AE7" s="2">
        <f>(AD7/K7)*100</f>
        <v>0</v>
      </c>
      <c r="AF7" s="46"/>
      <c r="AG7" s="46"/>
      <c r="AH7" s="46"/>
      <c r="AI7" s="46"/>
    </row>
    <row r="8" spans="1:35" ht="90" customHeight="1" x14ac:dyDescent="0.15">
      <c r="A8" s="31"/>
      <c r="B8" s="31"/>
      <c r="C8" s="31"/>
      <c r="D8" s="31"/>
      <c r="E8" s="31"/>
      <c r="F8" s="31"/>
      <c r="G8" s="31"/>
      <c r="H8" s="31"/>
      <c r="I8" s="31"/>
      <c r="J8" s="31"/>
      <c r="K8" s="31"/>
      <c r="L8" s="31"/>
      <c r="M8" s="31"/>
      <c r="N8" s="31"/>
      <c r="O8" s="31"/>
      <c r="P8" s="31"/>
      <c r="Q8" s="27" t="s">
        <v>50</v>
      </c>
      <c r="R8" s="3"/>
      <c r="S8" s="3"/>
      <c r="T8" s="3"/>
      <c r="U8" s="3"/>
      <c r="V8" s="3"/>
      <c r="W8" s="3"/>
      <c r="X8" s="3"/>
      <c r="Y8" s="3"/>
      <c r="Z8" s="3"/>
      <c r="AA8" s="3"/>
      <c r="AB8" s="3"/>
      <c r="AC8" s="3"/>
      <c r="AD8" s="4">
        <f>IF(P7="SUMA",SUM(R8:AC8),(IF(P7="PROMEDIO",AVERAGE(R8:AC8),MAX(R8:AC8))))</f>
        <v>0</v>
      </c>
      <c r="AE8" s="5">
        <f>(AD8/K7)*100</f>
        <v>0</v>
      </c>
      <c r="AF8" s="33"/>
      <c r="AG8" s="33"/>
      <c r="AH8" s="33"/>
      <c r="AI8" s="33"/>
    </row>
    <row r="9" spans="1:35" ht="90" customHeight="1" x14ac:dyDescent="0.15">
      <c r="A9" s="36" t="s">
        <v>51</v>
      </c>
      <c r="B9" s="30" t="s">
        <v>195</v>
      </c>
      <c r="C9" s="30" t="s">
        <v>52</v>
      </c>
      <c r="D9" s="30" t="s">
        <v>53</v>
      </c>
      <c r="E9" s="30" t="s">
        <v>54</v>
      </c>
      <c r="F9" s="30" t="s">
        <v>55</v>
      </c>
      <c r="G9" s="30" t="s">
        <v>41</v>
      </c>
      <c r="H9" s="30" t="s">
        <v>42</v>
      </c>
      <c r="I9" s="30" t="s">
        <v>43</v>
      </c>
      <c r="J9" s="30" t="s">
        <v>56</v>
      </c>
      <c r="K9" s="34">
        <v>7</v>
      </c>
      <c r="L9" s="30" t="s">
        <v>57</v>
      </c>
      <c r="M9" s="35">
        <v>1</v>
      </c>
      <c r="N9" s="30" t="s">
        <v>46</v>
      </c>
      <c r="O9" s="30" t="s">
        <v>58</v>
      </c>
      <c r="P9" s="30" t="s">
        <v>48</v>
      </c>
      <c r="Q9" s="1" t="s">
        <v>49</v>
      </c>
      <c r="R9" s="13"/>
      <c r="S9" s="13"/>
      <c r="T9" s="13"/>
      <c r="U9" s="13"/>
      <c r="V9" s="13"/>
      <c r="W9" s="13"/>
      <c r="X9" s="13"/>
      <c r="Y9" s="13"/>
      <c r="Z9" s="13"/>
      <c r="AA9" s="13"/>
      <c r="AB9" s="13"/>
      <c r="AC9" s="6"/>
      <c r="AD9" s="6">
        <f>IF(P9="SUMA",SUM(R9:AC9),(IF(P9="PROMEDIO",AVERAGE(R9:AC9),MAX(R9:AC9))))</f>
        <v>0</v>
      </c>
      <c r="AE9" s="2">
        <f>(AD9/K9)*100</f>
        <v>0</v>
      </c>
      <c r="AF9" s="46"/>
      <c r="AG9" s="46"/>
      <c r="AH9" s="46"/>
      <c r="AI9" s="46"/>
    </row>
    <row r="10" spans="1:35" ht="90" customHeight="1" x14ac:dyDescent="0.15">
      <c r="A10" s="31"/>
      <c r="B10" s="31"/>
      <c r="C10" s="31"/>
      <c r="D10" s="31"/>
      <c r="E10" s="31"/>
      <c r="F10" s="31"/>
      <c r="G10" s="31"/>
      <c r="H10" s="31"/>
      <c r="I10" s="31"/>
      <c r="J10" s="31"/>
      <c r="K10" s="47"/>
      <c r="L10" s="31"/>
      <c r="M10" s="31"/>
      <c r="N10" s="31"/>
      <c r="O10" s="31"/>
      <c r="P10" s="31"/>
      <c r="Q10" s="27" t="s">
        <v>50</v>
      </c>
      <c r="R10" s="3"/>
      <c r="S10" s="3"/>
      <c r="T10" s="3"/>
      <c r="U10" s="3"/>
      <c r="V10" s="3"/>
      <c r="W10" s="3"/>
      <c r="X10" s="3"/>
      <c r="Y10" s="3"/>
      <c r="Z10" s="3"/>
      <c r="AA10" s="3"/>
      <c r="AB10" s="3"/>
      <c r="AC10" s="3"/>
      <c r="AD10" s="4">
        <f>IF(P9="SUMA",SUM(R10:AC10),(IF(P9="PROMEDIO",AVERAGE(R10:AC10),MAX(R10:AC10))))</f>
        <v>0</v>
      </c>
      <c r="AE10" s="5">
        <f>(AD10/K9)*100</f>
        <v>0</v>
      </c>
      <c r="AF10" s="33"/>
      <c r="AG10" s="33"/>
      <c r="AH10" s="33"/>
      <c r="AI10" s="33"/>
    </row>
    <row r="11" spans="1:35" ht="90" customHeight="1" x14ac:dyDescent="0.15">
      <c r="A11" s="36" t="s">
        <v>59</v>
      </c>
      <c r="B11" s="30" t="s">
        <v>60</v>
      </c>
      <c r="C11" s="37" t="s">
        <v>61</v>
      </c>
      <c r="D11" s="30" t="s">
        <v>62</v>
      </c>
      <c r="E11" s="30" t="s">
        <v>63</v>
      </c>
      <c r="F11" s="30" t="s">
        <v>64</v>
      </c>
      <c r="G11" s="30" t="s">
        <v>41</v>
      </c>
      <c r="H11" s="30" t="s">
        <v>42</v>
      </c>
      <c r="I11" s="30" t="s">
        <v>43</v>
      </c>
      <c r="J11" s="30" t="s">
        <v>65</v>
      </c>
      <c r="K11" s="34">
        <v>300</v>
      </c>
      <c r="L11" s="44" t="s">
        <v>66</v>
      </c>
      <c r="M11" s="35">
        <v>1</v>
      </c>
      <c r="N11" s="30" t="s">
        <v>64</v>
      </c>
      <c r="O11" s="30" t="s">
        <v>67</v>
      </c>
      <c r="P11" s="30" t="s">
        <v>68</v>
      </c>
      <c r="Q11" s="7" t="s">
        <v>49</v>
      </c>
      <c r="R11" s="8"/>
      <c r="S11" s="8"/>
      <c r="T11" s="8"/>
      <c r="U11" s="8"/>
      <c r="V11" s="8"/>
      <c r="W11" s="8">
        <v>150</v>
      </c>
      <c r="X11" s="8"/>
      <c r="Y11" s="8"/>
      <c r="Z11" s="8"/>
      <c r="AA11" s="8"/>
      <c r="AB11" s="8"/>
      <c r="AC11" s="8">
        <v>150</v>
      </c>
      <c r="AD11" s="8">
        <f>IF(P11="SUMA",SUM(R11:AC11),(IF(P11="PROMEDIO",AVERAGE(R11:AC11),MAX(R11:AC11))))</f>
        <v>300</v>
      </c>
      <c r="AE11" s="9">
        <f>(AD11/K11)*100</f>
        <v>100</v>
      </c>
      <c r="AF11" s="46"/>
      <c r="AG11" s="46"/>
      <c r="AH11" s="46" t="s">
        <v>176</v>
      </c>
      <c r="AI11" s="46" t="s">
        <v>177</v>
      </c>
    </row>
    <row r="12" spans="1:35" ht="90" customHeight="1" x14ac:dyDescent="0.15">
      <c r="A12" s="31"/>
      <c r="B12" s="31"/>
      <c r="C12" s="38"/>
      <c r="D12" s="31"/>
      <c r="E12" s="31"/>
      <c r="F12" s="31"/>
      <c r="G12" s="31"/>
      <c r="H12" s="31"/>
      <c r="I12" s="31"/>
      <c r="J12" s="31"/>
      <c r="K12" s="31"/>
      <c r="L12" s="31"/>
      <c r="M12" s="31"/>
      <c r="N12" s="31"/>
      <c r="O12" s="31"/>
      <c r="P12" s="31"/>
      <c r="Q12" s="27" t="s">
        <v>50</v>
      </c>
      <c r="R12" s="3"/>
      <c r="S12" s="3"/>
      <c r="T12" s="3"/>
      <c r="U12" s="3"/>
      <c r="V12" s="3"/>
      <c r="W12" s="3"/>
      <c r="X12" s="3"/>
      <c r="Y12" s="3"/>
      <c r="Z12" s="3"/>
      <c r="AA12" s="3"/>
      <c r="AB12" s="3"/>
      <c r="AC12" s="3">
        <v>0</v>
      </c>
      <c r="AD12" s="4">
        <f>IF(P11="SUMA",SUM(R12:AC12),(IF(P11="PROMEDIO",AVERAGE(R12:AC12),MAX(R12:AC12))))</f>
        <v>0</v>
      </c>
      <c r="AE12" s="5">
        <f>(AD12/K11)*100</f>
        <v>0</v>
      </c>
      <c r="AF12" s="33"/>
      <c r="AG12" s="33"/>
      <c r="AH12" s="33"/>
      <c r="AI12" s="33"/>
    </row>
    <row r="13" spans="1:35" ht="90" customHeight="1" x14ac:dyDescent="0.15">
      <c r="A13" s="36" t="s">
        <v>69</v>
      </c>
      <c r="B13" s="30" t="s">
        <v>70</v>
      </c>
      <c r="C13" s="37" t="s">
        <v>71</v>
      </c>
      <c r="D13" s="30" t="s">
        <v>197</v>
      </c>
      <c r="E13" s="30" t="s">
        <v>72</v>
      </c>
      <c r="F13" s="30" t="s">
        <v>64</v>
      </c>
      <c r="G13" s="30" t="s">
        <v>73</v>
      </c>
      <c r="H13" s="30" t="s">
        <v>42</v>
      </c>
      <c r="I13" s="30" t="s">
        <v>43</v>
      </c>
      <c r="J13" s="30" t="s">
        <v>74</v>
      </c>
      <c r="K13" s="34">
        <v>300</v>
      </c>
      <c r="L13" s="30" t="s">
        <v>75</v>
      </c>
      <c r="M13" s="35">
        <v>1</v>
      </c>
      <c r="N13" s="30" t="s">
        <v>64</v>
      </c>
      <c r="O13" s="30" t="s">
        <v>76</v>
      </c>
      <c r="P13" s="30" t="s">
        <v>68</v>
      </c>
      <c r="Q13" s="1" t="s">
        <v>49</v>
      </c>
      <c r="R13" s="13"/>
      <c r="S13" s="13"/>
      <c r="T13" s="13">
        <v>0</v>
      </c>
      <c r="U13" s="13"/>
      <c r="V13" s="13"/>
      <c r="W13" s="13">
        <v>150</v>
      </c>
      <c r="X13" s="13"/>
      <c r="Y13" s="13"/>
      <c r="Z13" s="13">
        <v>50</v>
      </c>
      <c r="AA13" s="13"/>
      <c r="AB13" s="13"/>
      <c r="AC13" s="13">
        <v>100</v>
      </c>
      <c r="AD13" s="13">
        <f>IF(P13="SUMA",SUM(R13:AC13),(IF(P13="PROMEDIO",AVERAGE(R13:AC13),MAX(R13:AC13))))</f>
        <v>300</v>
      </c>
      <c r="AE13" s="2">
        <f>(AD13/K13)*100</f>
        <v>100</v>
      </c>
      <c r="AF13" s="46"/>
      <c r="AG13" s="46"/>
      <c r="AH13" s="46" t="s">
        <v>178</v>
      </c>
      <c r="AI13" s="46" t="s">
        <v>177</v>
      </c>
    </row>
    <row r="14" spans="1:35" ht="90" customHeight="1" x14ac:dyDescent="0.15">
      <c r="A14" s="31"/>
      <c r="B14" s="31"/>
      <c r="C14" s="38"/>
      <c r="D14" s="31"/>
      <c r="E14" s="31"/>
      <c r="F14" s="31"/>
      <c r="G14" s="31"/>
      <c r="H14" s="31"/>
      <c r="I14" s="31"/>
      <c r="J14" s="31"/>
      <c r="K14" s="31"/>
      <c r="L14" s="31"/>
      <c r="M14" s="31"/>
      <c r="N14" s="31"/>
      <c r="O14" s="31"/>
      <c r="P14" s="31"/>
      <c r="Q14" s="27" t="s">
        <v>50</v>
      </c>
      <c r="R14" s="3"/>
      <c r="S14" s="3"/>
      <c r="T14" s="3"/>
      <c r="U14" s="3"/>
      <c r="V14" s="3"/>
      <c r="W14" s="3"/>
      <c r="X14" s="3"/>
      <c r="Y14" s="3"/>
      <c r="Z14" s="3">
        <v>0</v>
      </c>
      <c r="AA14" s="3"/>
      <c r="AB14" s="3"/>
      <c r="AC14" s="3">
        <v>0</v>
      </c>
      <c r="AD14" s="4">
        <f>IF(P13="SUMA",SUM(R14:AC14),(IF(P13="PROMEDIO",AVERAGE(R14:AC14),MAX(R14:AC14))))</f>
        <v>0</v>
      </c>
      <c r="AE14" s="5">
        <f>(AD14/K13)*100</f>
        <v>0</v>
      </c>
      <c r="AF14" s="33"/>
      <c r="AG14" s="33"/>
      <c r="AH14" s="33"/>
      <c r="AI14" s="33"/>
    </row>
    <row r="15" spans="1:35" ht="90" customHeight="1" x14ac:dyDescent="0.15">
      <c r="A15" s="36" t="s">
        <v>77</v>
      </c>
      <c r="B15" s="30" t="s">
        <v>78</v>
      </c>
      <c r="C15" s="37" t="s">
        <v>79</v>
      </c>
      <c r="D15" s="30" t="s">
        <v>80</v>
      </c>
      <c r="E15" s="30" t="s">
        <v>81</v>
      </c>
      <c r="F15" s="30" t="s">
        <v>64</v>
      </c>
      <c r="G15" s="30" t="s">
        <v>73</v>
      </c>
      <c r="H15" s="30" t="s">
        <v>42</v>
      </c>
      <c r="I15" s="30" t="s">
        <v>43</v>
      </c>
      <c r="J15" s="30" t="s">
        <v>74</v>
      </c>
      <c r="K15" s="34">
        <v>300</v>
      </c>
      <c r="L15" s="44" t="s">
        <v>82</v>
      </c>
      <c r="M15" s="35">
        <v>1</v>
      </c>
      <c r="N15" s="30" t="s">
        <v>180</v>
      </c>
      <c r="O15" s="30" t="s">
        <v>83</v>
      </c>
      <c r="P15" s="30" t="s">
        <v>68</v>
      </c>
      <c r="Q15" s="1" t="s">
        <v>49</v>
      </c>
      <c r="R15" s="13"/>
      <c r="S15" s="13"/>
      <c r="T15" s="13">
        <v>0</v>
      </c>
      <c r="U15" s="13"/>
      <c r="V15" s="13"/>
      <c r="W15" s="13">
        <v>150</v>
      </c>
      <c r="X15" s="13"/>
      <c r="Y15" s="13"/>
      <c r="Z15" s="13">
        <v>50</v>
      </c>
      <c r="AA15" s="13"/>
      <c r="AB15" s="13"/>
      <c r="AC15" s="13">
        <v>100</v>
      </c>
      <c r="AD15" s="13">
        <f>IF(P15="SUMA",SUM(R15:AC15),(IF(P15="PROMEDIO",AVERAGE(R15:AC15),MAX(R15:AC15))))</f>
        <v>300</v>
      </c>
      <c r="AE15" s="2">
        <f>(AD15/K15)*100</f>
        <v>100</v>
      </c>
      <c r="AF15" s="46"/>
      <c r="AG15" s="46"/>
      <c r="AH15" s="46" t="s">
        <v>178</v>
      </c>
      <c r="AI15" s="46" t="s">
        <v>179</v>
      </c>
    </row>
    <row r="16" spans="1:35" ht="90" customHeight="1" x14ac:dyDescent="0.15">
      <c r="A16" s="31"/>
      <c r="B16" s="31"/>
      <c r="C16" s="38"/>
      <c r="D16" s="31"/>
      <c r="E16" s="31"/>
      <c r="F16" s="31"/>
      <c r="G16" s="31"/>
      <c r="H16" s="31"/>
      <c r="I16" s="31"/>
      <c r="J16" s="31"/>
      <c r="K16" s="31"/>
      <c r="L16" s="31"/>
      <c r="M16" s="31"/>
      <c r="N16" s="31"/>
      <c r="O16" s="31"/>
      <c r="P16" s="31"/>
      <c r="Q16" s="27" t="s">
        <v>50</v>
      </c>
      <c r="R16" s="3"/>
      <c r="S16" s="3"/>
      <c r="T16" s="3"/>
      <c r="U16" s="3"/>
      <c r="V16" s="3"/>
      <c r="W16" s="3"/>
      <c r="X16" s="3"/>
      <c r="Y16" s="3"/>
      <c r="Z16" s="3">
        <v>0</v>
      </c>
      <c r="AA16" s="3"/>
      <c r="AB16" s="3"/>
      <c r="AC16" s="3">
        <v>0</v>
      </c>
      <c r="AD16" s="4">
        <f>IF(P15="SUMA",SUM(R16:AC16),(IF(P15="PROMEDIO",AVERAGE(R16:AC16),MAX(R16:AC16))))</f>
        <v>0</v>
      </c>
      <c r="AE16" s="5">
        <f>(AD16/K15)*100</f>
        <v>0</v>
      </c>
      <c r="AF16" s="33"/>
      <c r="AG16" s="33"/>
      <c r="AH16" s="33"/>
      <c r="AI16" s="33"/>
    </row>
    <row r="17" spans="1:51" ht="90" customHeight="1" x14ac:dyDescent="0.15">
      <c r="A17" s="36" t="s">
        <v>59</v>
      </c>
      <c r="B17" s="30" t="s">
        <v>84</v>
      </c>
      <c r="C17" s="37" t="s">
        <v>85</v>
      </c>
      <c r="D17" s="30" t="s">
        <v>86</v>
      </c>
      <c r="E17" s="30" t="s">
        <v>87</v>
      </c>
      <c r="F17" s="30" t="s">
        <v>88</v>
      </c>
      <c r="G17" s="30" t="s">
        <v>41</v>
      </c>
      <c r="H17" s="30" t="s">
        <v>42</v>
      </c>
      <c r="I17" s="30" t="s">
        <v>43</v>
      </c>
      <c r="J17" s="30" t="s">
        <v>65</v>
      </c>
      <c r="K17" s="34">
        <v>1</v>
      </c>
      <c r="L17" s="44" t="s">
        <v>66</v>
      </c>
      <c r="M17" s="35">
        <v>1</v>
      </c>
      <c r="N17" s="30" t="s">
        <v>89</v>
      </c>
      <c r="O17" s="30" t="s">
        <v>90</v>
      </c>
      <c r="P17" s="30" t="s">
        <v>48</v>
      </c>
      <c r="Q17" s="1" t="s">
        <v>49</v>
      </c>
      <c r="R17" s="13"/>
      <c r="S17" s="13"/>
      <c r="T17" s="13"/>
      <c r="U17" s="13"/>
      <c r="V17" s="13"/>
      <c r="W17" s="13">
        <v>1</v>
      </c>
      <c r="X17" s="13"/>
      <c r="Y17" s="13"/>
      <c r="Z17" s="13"/>
      <c r="AA17" s="13"/>
      <c r="AB17" s="13"/>
      <c r="AC17" s="13">
        <v>1</v>
      </c>
      <c r="AD17" s="13">
        <f>IF(P17="SUMA",SUM(R17:AC17),(IF(P17="PROMEDIO",AVERAGE(R17:AC17),MAX(R17:AC17))))</f>
        <v>1</v>
      </c>
      <c r="AE17" s="2">
        <f>(AD17/K17)*100</f>
        <v>100</v>
      </c>
      <c r="AF17" s="45" t="str">
        <f ca="1">IFERROR(__xludf.DUMMYFUNCTION("importrange(""https://docs.google.com/spreadsheets/d/1dCngXNgLsyxS4jqmgsRakO_WnFTCLK8WaTQ1Ze1SKAg/edit#gid=525369671"",""N6:Q15"")"),"")</f>
        <v/>
      </c>
      <c r="AG17" s="45" t="str">
        <f ca="1">IFERROR(__xludf.DUMMYFUNCTION("""COMPUTED_VALUE"""),"Por motivo de la contingencia sanitaria no ha sido posible comenzar el programa, preparandonos para iniciar con todas las medidas de seguridad.")</f>
        <v>Por motivo de la contingencia sanitaria no ha sido posible comenzar el programa, preparandonos para iniciar con todas las medidas de seguridad.</v>
      </c>
      <c r="AH17" s="45"/>
      <c r="AI17" s="45" t="str">
        <f ca="1">IFERROR(__xludf.DUMMYFUNCTION("""COMPUTED_VALUE"""),"Se intensifico la labor ")</f>
        <v xml:space="preserve">Se intensifico la labor </v>
      </c>
    </row>
    <row r="18" spans="1:51" ht="90" customHeight="1" x14ac:dyDescent="0.15">
      <c r="A18" s="31"/>
      <c r="B18" s="31"/>
      <c r="C18" s="38"/>
      <c r="D18" s="31"/>
      <c r="E18" s="31"/>
      <c r="F18" s="31"/>
      <c r="G18" s="31"/>
      <c r="H18" s="31"/>
      <c r="I18" s="31"/>
      <c r="J18" s="31"/>
      <c r="K18" s="31"/>
      <c r="L18" s="31"/>
      <c r="M18" s="31"/>
      <c r="N18" s="31"/>
      <c r="O18" s="31"/>
      <c r="P18" s="31"/>
      <c r="Q18" s="27" t="s">
        <v>50</v>
      </c>
      <c r="R18" s="3"/>
      <c r="S18" s="3"/>
      <c r="T18" s="3"/>
      <c r="U18" s="3"/>
      <c r="V18" s="3"/>
      <c r="W18" s="3">
        <f ca="1">IFERROR(__xludf.DUMMYFUNCTION("importrange(""https://docs.google.com/spreadsheets/d/1dCngXNgLsyxS4jqmgsRakO_WnFTCLK8WaTQ1Ze1SKAg/edit#gid=525369671"",""I7"")"),1)</f>
        <v>1</v>
      </c>
      <c r="X18" s="3"/>
      <c r="Y18" s="3"/>
      <c r="Z18" s="3"/>
      <c r="AA18" s="3"/>
      <c r="AB18" s="3"/>
      <c r="AC18" s="3">
        <f ca="1">IFERROR(__xludf.DUMMYFUNCTION("importrange(""https://docs.google.com/spreadsheets/d/1dCngXNgLsyxS4jqmgsRakO_WnFTCLK8WaTQ1Ze1SKAg/edit#gid=525369671"",""K7"")"),1)</f>
        <v>1</v>
      </c>
      <c r="AD18" s="4">
        <f ca="1">IF(P17="SUMA",SUM(R18:AC18),(IF(P17="PROMEDIO",AVERAGE(R18:AC18),MAX(R18:AC18))))</f>
        <v>1</v>
      </c>
      <c r="AE18" s="5">
        <f ca="1">(AD18/K17)*100</f>
        <v>100</v>
      </c>
      <c r="AF18" s="33"/>
      <c r="AG18" s="33"/>
      <c r="AH18" s="33"/>
      <c r="AI18" s="33"/>
    </row>
    <row r="19" spans="1:51" ht="90" customHeight="1" x14ac:dyDescent="0.15">
      <c r="A19" s="36" t="s">
        <v>69</v>
      </c>
      <c r="B19" s="30" t="s">
        <v>91</v>
      </c>
      <c r="C19" s="37" t="s">
        <v>92</v>
      </c>
      <c r="D19" s="30" t="s">
        <v>93</v>
      </c>
      <c r="E19" s="30" t="s">
        <v>94</v>
      </c>
      <c r="F19" s="30" t="s">
        <v>95</v>
      </c>
      <c r="G19" s="30" t="s">
        <v>73</v>
      </c>
      <c r="H19" s="30" t="s">
        <v>42</v>
      </c>
      <c r="I19" s="30" t="s">
        <v>43</v>
      </c>
      <c r="J19" s="30" t="s">
        <v>74</v>
      </c>
      <c r="K19" s="34">
        <v>400</v>
      </c>
      <c r="L19" s="30" t="s">
        <v>96</v>
      </c>
      <c r="M19" s="35">
        <v>1</v>
      </c>
      <c r="N19" s="30" t="s">
        <v>97</v>
      </c>
      <c r="O19" s="30" t="s">
        <v>98</v>
      </c>
      <c r="P19" s="30" t="s">
        <v>68</v>
      </c>
      <c r="Q19" s="1" t="s">
        <v>49</v>
      </c>
      <c r="R19" s="13"/>
      <c r="S19" s="13"/>
      <c r="T19" s="13">
        <v>0</v>
      </c>
      <c r="U19" s="13"/>
      <c r="V19" s="13"/>
      <c r="W19" s="13">
        <v>200</v>
      </c>
      <c r="X19" s="13"/>
      <c r="Y19" s="13"/>
      <c r="Z19" s="13">
        <v>200</v>
      </c>
      <c r="AA19" s="13"/>
      <c r="AB19" s="13"/>
      <c r="AC19" s="13">
        <v>0</v>
      </c>
      <c r="AD19" s="13">
        <f>IF(P19="SUMA",SUM(R19:AC19),(IF(P19="PROMEDIO",AVERAGE(R19:AC19),MAX(R19:AC19))))</f>
        <v>400</v>
      </c>
      <c r="AE19" s="2">
        <f>(AD19/K19)*100</f>
        <v>100</v>
      </c>
      <c r="AF19" s="45"/>
      <c r="AG19" s="45" t="str">
        <f ca="1">IFERROR(__xludf.DUMMYFUNCTION("""COMPUTED_VALUE"""),"Por motivo de la contingencia sanitaria no ha sido posible comenzar el programa, preparandonos para iniciar con todas las medidas de seguridad.")</f>
        <v>Por motivo de la contingencia sanitaria no ha sido posible comenzar el programa, preparandonos para iniciar con todas las medidas de seguridad.</v>
      </c>
      <c r="AH19" s="45" t="str">
        <f ca="1">IFERROR(__xludf.DUMMYFUNCTION("""COMPUTED_VALUE"""),"Por motivo de la contingencia sanitaria no habia sido posible iniciar con el programa, por lo que fue necesario intensificar las labores este trimestre.")</f>
        <v>Por motivo de la contingencia sanitaria no habia sido posible iniciar con el programa, por lo que fue necesario intensificar las labores este trimestre.</v>
      </c>
      <c r="AI19" s="45" t="str">
        <f ca="1">IFERROR(__xludf.DUMMYFUNCTION("""COMPUTED_VALUE"""),"La meta de modulos entregados se superó porque se realizaron varias entregas a los beneficiarios del programa. ")</f>
        <v xml:space="preserve">La meta de modulos entregados se superó porque se realizaron varias entregas a los beneficiarios del programa. </v>
      </c>
    </row>
    <row r="20" spans="1:51" ht="90" customHeight="1" x14ac:dyDescent="0.15">
      <c r="A20" s="31"/>
      <c r="B20" s="31"/>
      <c r="C20" s="38"/>
      <c r="D20" s="31"/>
      <c r="E20" s="31"/>
      <c r="F20" s="31"/>
      <c r="G20" s="31"/>
      <c r="H20" s="31"/>
      <c r="I20" s="31"/>
      <c r="J20" s="31"/>
      <c r="K20" s="31"/>
      <c r="L20" s="31"/>
      <c r="M20" s="31"/>
      <c r="N20" s="31"/>
      <c r="O20" s="31"/>
      <c r="P20" s="31"/>
      <c r="Q20" s="27" t="s">
        <v>50</v>
      </c>
      <c r="R20" s="3"/>
      <c r="S20" s="3"/>
      <c r="T20" s="3">
        <v>0</v>
      </c>
      <c r="U20" s="3"/>
      <c r="V20" s="3"/>
      <c r="W20" s="3">
        <f ca="1">IFERROR(__xludf.DUMMYFUNCTION("importrange(""https://docs.google.com/spreadsheets/d/1dCngXNgLsyxS4jqmgsRakO_WnFTCLK8WaTQ1Ze1SKAg/edit#gid=525369671"",""I9"")"),0)</f>
        <v>0</v>
      </c>
      <c r="X20" s="3"/>
      <c r="Y20" s="3"/>
      <c r="Z20" s="3">
        <f ca="1">IFERROR(__xludf.DUMMYFUNCTION("importrange(""https://docs.google.com/spreadsheets/d/1dCngXNgLsyxS4jqmgsRakO_WnFTCLK8WaTQ1Ze1SKAg/edit#gid=525369671"",""J9"")"),227)</f>
        <v>227</v>
      </c>
      <c r="AA20" s="3"/>
      <c r="AB20" s="3"/>
      <c r="AC20" s="3">
        <f ca="1">IFERROR(__xludf.DUMMYFUNCTION("importrange(""https://docs.google.com/spreadsheets/d/1dCngXNgLsyxS4jqmgsRakO_WnFTCLK8WaTQ1Ze1SKAg/edit#gid=525369671"",""K9"")"),441)</f>
        <v>441</v>
      </c>
      <c r="AD20" s="4">
        <f ca="1">IF(P19="SUMA",SUM(R20:AC20),(IF(P19="PROMEDIO",AVERAGE(R20:AC20),MAX(R20:AC20))))</f>
        <v>668</v>
      </c>
      <c r="AE20" s="5">
        <f ca="1">(AD20/K19)*100</f>
        <v>167</v>
      </c>
      <c r="AF20" s="33"/>
      <c r="AG20" s="33"/>
      <c r="AH20" s="33"/>
      <c r="AI20" s="33"/>
    </row>
    <row r="21" spans="1:51" ht="90" customHeight="1" x14ac:dyDescent="0.15">
      <c r="A21" s="36" t="s">
        <v>77</v>
      </c>
      <c r="B21" s="30" t="s">
        <v>99</v>
      </c>
      <c r="C21" s="37" t="s">
        <v>100</v>
      </c>
      <c r="D21" s="30" t="s">
        <v>101</v>
      </c>
      <c r="E21" s="30" t="s">
        <v>102</v>
      </c>
      <c r="F21" s="30" t="s">
        <v>103</v>
      </c>
      <c r="G21" s="30" t="s">
        <v>73</v>
      </c>
      <c r="H21" s="30" t="s">
        <v>42</v>
      </c>
      <c r="I21" s="30" t="s">
        <v>43</v>
      </c>
      <c r="J21" s="30" t="s">
        <v>74</v>
      </c>
      <c r="K21" s="43">
        <v>7</v>
      </c>
      <c r="L21" s="44" t="s">
        <v>104</v>
      </c>
      <c r="M21" s="35">
        <v>1</v>
      </c>
      <c r="N21" s="30" t="s">
        <v>103</v>
      </c>
      <c r="O21" s="30" t="s">
        <v>105</v>
      </c>
      <c r="P21" s="30" t="s">
        <v>68</v>
      </c>
      <c r="Q21" s="1" t="s">
        <v>49</v>
      </c>
      <c r="R21" s="13"/>
      <c r="S21" s="13"/>
      <c r="T21" s="13">
        <v>0</v>
      </c>
      <c r="U21" s="13"/>
      <c r="V21" s="13"/>
      <c r="W21" s="13">
        <v>2</v>
      </c>
      <c r="X21" s="13"/>
      <c r="Y21" s="13"/>
      <c r="Z21" s="13">
        <v>3</v>
      </c>
      <c r="AA21" s="13"/>
      <c r="AB21" s="13"/>
      <c r="AC21" s="13">
        <v>2</v>
      </c>
      <c r="AD21" s="13">
        <f>IF(P21="SUMA",SUM(R21:AC21),(IF(P21="PROMEDIO",AVERAGE(R21:AC21),MAX(R21:AC21))))</f>
        <v>7</v>
      </c>
      <c r="AE21" s="2">
        <f>(AD21/K21)*100</f>
        <v>100</v>
      </c>
      <c r="AF21" s="45"/>
      <c r="AG21" s="45" t="str">
        <f ca="1">IFERROR(__xludf.DUMMYFUNCTION("""COMPUTED_VALUE"""),"Por motivo de la contingencia sanitaria no ha sido posible comenzar el programa, preparandonos para iniciar con todas las medidas de seguridad.")</f>
        <v>Por motivo de la contingencia sanitaria no ha sido posible comenzar el programa, preparandonos para iniciar con todas las medidas de seguridad.</v>
      </c>
      <c r="AH21" s="45" t="str">
        <f ca="1">IFERROR(__xludf.DUMMYFUNCTION("""COMPUTED_VALUE"""),"Por motivo de la contingencia sanitaria no habia sido posible iniciar con el programa, por lo que fue necesario intensificar las labores este trimestre.")</f>
        <v>Por motivo de la contingencia sanitaria no habia sido posible iniciar con el programa, por lo que fue necesario intensificar las labores este trimestre.</v>
      </c>
      <c r="AI21" s="45" t="str">
        <f ca="1">IFERROR(__xludf.DUMMYFUNCTION("""COMPUTED_VALUE"""),"La meta  se superó porque se realizó mas labor de investigación constante de lo  esperado. ")</f>
        <v xml:space="preserve">La meta  se superó porque se realizó mas labor de investigación constante de lo  esperado. </v>
      </c>
    </row>
    <row r="22" spans="1:51" ht="90" customHeight="1" x14ac:dyDescent="0.15">
      <c r="A22" s="31"/>
      <c r="B22" s="31"/>
      <c r="C22" s="38"/>
      <c r="D22" s="31"/>
      <c r="E22" s="31"/>
      <c r="F22" s="31"/>
      <c r="G22" s="31"/>
      <c r="H22" s="31"/>
      <c r="I22" s="31"/>
      <c r="J22" s="31"/>
      <c r="K22" s="31"/>
      <c r="L22" s="31"/>
      <c r="M22" s="31"/>
      <c r="N22" s="31"/>
      <c r="O22" s="31"/>
      <c r="P22" s="31"/>
      <c r="Q22" s="27" t="s">
        <v>50</v>
      </c>
      <c r="R22" s="3"/>
      <c r="S22" s="3"/>
      <c r="T22" s="3">
        <v>0</v>
      </c>
      <c r="U22" s="3"/>
      <c r="V22" s="3"/>
      <c r="W22" s="3">
        <f ca="1">IFERROR(__xludf.DUMMYFUNCTION("importrange(""https://docs.google.com/spreadsheets/d/1dCngXNgLsyxS4jqmgsRakO_WnFTCLK8WaTQ1Ze1SKAg/edit#gid=525369671"",""I11"")"),0)</f>
        <v>0</v>
      </c>
      <c r="X22" s="3"/>
      <c r="Y22" s="3"/>
      <c r="Z22" s="3">
        <f ca="1">IFERROR(__xludf.DUMMYFUNCTION("importrange(""https://docs.google.com/spreadsheets/d/1dCngXNgLsyxS4jqmgsRakO_WnFTCLK8WaTQ1Ze1SKAg/edit#gid=525369671"",""J11"")"),4)</f>
        <v>4</v>
      </c>
      <c r="AA22" s="3"/>
      <c r="AB22" s="3"/>
      <c r="AC22" s="3">
        <f ca="1">IFERROR(__xludf.DUMMYFUNCTION("importrange(""https://docs.google.com/spreadsheets/d/1dCngXNgLsyxS4jqmgsRakO_WnFTCLK8WaTQ1Ze1SKAg/edit#gid=525369671"",""K11"")"),4)</f>
        <v>4</v>
      </c>
      <c r="AD22" s="4">
        <f ca="1">IF(P21="SUMA",SUM(R22:AC22),(IF(P21="PROMEDIO",AVERAGE(R22:AC22),MAX(R22:AC22))))</f>
        <v>8</v>
      </c>
      <c r="AE22" s="5">
        <f ca="1">(AD22/K21)*100</f>
        <v>114.28571428571428</v>
      </c>
      <c r="AF22" s="33"/>
      <c r="AG22" s="33"/>
      <c r="AH22" s="33"/>
      <c r="AI22" s="33"/>
    </row>
    <row r="23" spans="1:51" ht="90" customHeight="1" x14ac:dyDescent="0.15">
      <c r="A23" s="36" t="s">
        <v>77</v>
      </c>
      <c r="B23" s="30" t="s">
        <v>106</v>
      </c>
      <c r="C23" s="37" t="s">
        <v>107</v>
      </c>
      <c r="D23" s="30" t="s">
        <v>108</v>
      </c>
      <c r="E23" s="30" t="s">
        <v>109</v>
      </c>
      <c r="F23" s="30" t="s">
        <v>103</v>
      </c>
      <c r="G23" s="30" t="s">
        <v>73</v>
      </c>
      <c r="H23" s="30" t="s">
        <v>42</v>
      </c>
      <c r="I23" s="30" t="s">
        <v>43</v>
      </c>
      <c r="J23" s="30" t="s">
        <v>74</v>
      </c>
      <c r="K23" s="43">
        <v>4</v>
      </c>
      <c r="L23" s="44" t="s">
        <v>110</v>
      </c>
      <c r="M23" s="35">
        <v>1</v>
      </c>
      <c r="N23" s="30" t="s">
        <v>103</v>
      </c>
      <c r="O23" s="30" t="s">
        <v>105</v>
      </c>
      <c r="P23" s="30" t="s">
        <v>48</v>
      </c>
      <c r="Q23" s="1" t="s">
        <v>49</v>
      </c>
      <c r="R23" s="13"/>
      <c r="S23" s="13"/>
      <c r="T23" s="13">
        <v>0</v>
      </c>
      <c r="U23" s="13"/>
      <c r="V23" s="13"/>
      <c r="W23" s="13">
        <v>4</v>
      </c>
      <c r="X23" s="13"/>
      <c r="Y23" s="13"/>
      <c r="Z23" s="13">
        <v>4</v>
      </c>
      <c r="AA23" s="13"/>
      <c r="AB23" s="13"/>
      <c r="AC23" s="13">
        <v>4</v>
      </c>
      <c r="AD23" s="13">
        <f>IF(P23="SUMA",SUM(R23:AC23),(IF(P23="PROMEDIO",AVERAGE(R23:AC23),MAX(R23:AC23))))</f>
        <v>4</v>
      </c>
      <c r="AE23" s="2">
        <f>(AD23/K23)*100</f>
        <v>100</v>
      </c>
      <c r="AF23" s="45"/>
      <c r="AG23" s="45" t="str">
        <f ca="1">IFERROR(__xludf.DUMMYFUNCTION("""COMPUTED_VALUE"""),"Por motivo de la contingencia sanitaria no ha sido posible comenzar el programa, preparandonos para iniciar con todas las medidas de seguridad.")</f>
        <v>Por motivo de la contingencia sanitaria no ha sido posible comenzar el programa, preparandonos para iniciar con todas las medidas de seguridad.</v>
      </c>
      <c r="AH23" s="45" t="str">
        <f ca="1">IFERROR(__xludf.DUMMYFUNCTION("""COMPUTED_VALUE"""),"Por motivo de la contingencia sanitaria no habia sido posible iniciar con el programa, por lo que fue necesario intensificar las labores este trimestre.")</f>
        <v>Por motivo de la contingencia sanitaria no habia sido posible iniciar con el programa, por lo que fue necesario intensificar las labores este trimestre.</v>
      </c>
      <c r="AI23" s="45"/>
    </row>
    <row r="24" spans="1:51" ht="90" customHeight="1" x14ac:dyDescent="0.15">
      <c r="A24" s="31"/>
      <c r="B24" s="31"/>
      <c r="C24" s="38"/>
      <c r="D24" s="31"/>
      <c r="E24" s="31"/>
      <c r="F24" s="31"/>
      <c r="G24" s="31"/>
      <c r="H24" s="31"/>
      <c r="I24" s="31"/>
      <c r="J24" s="31"/>
      <c r="K24" s="31"/>
      <c r="L24" s="31"/>
      <c r="M24" s="31"/>
      <c r="N24" s="31"/>
      <c r="O24" s="31"/>
      <c r="P24" s="31"/>
      <c r="Q24" s="27" t="s">
        <v>50</v>
      </c>
      <c r="R24" s="3"/>
      <c r="S24" s="3"/>
      <c r="T24" s="3">
        <v>0</v>
      </c>
      <c r="U24" s="3"/>
      <c r="V24" s="3"/>
      <c r="W24" s="3">
        <f ca="1">IFERROR(__xludf.DUMMYFUNCTION("importrange(""https://docs.google.com/spreadsheets/d/1dCngXNgLsyxS4jqmgsRakO_WnFTCLK8WaTQ1Ze1SKAg/edit#gid=525369671"",""I13"")"),0)</f>
        <v>0</v>
      </c>
      <c r="X24" s="3"/>
      <c r="Y24" s="3"/>
      <c r="Z24" s="3">
        <f ca="1">IFERROR(__xludf.DUMMYFUNCTION("importrange(""https://docs.google.com/spreadsheets/d/1dCngXNgLsyxS4jqmgsRakO_WnFTCLK8WaTQ1Ze1SKAg/edit#gid=525369671"",""J13"")"),2)</f>
        <v>2</v>
      </c>
      <c r="AA24" s="3"/>
      <c r="AB24" s="3"/>
      <c r="AC24" s="3">
        <f ca="1">IFERROR(__xludf.DUMMYFUNCTION("importrange(""https://docs.google.com/spreadsheets/d/1dCngXNgLsyxS4jqmgsRakO_WnFTCLK8WaTQ1Ze1SKAg/edit#gid=525369671"",""K13"")"),4)</f>
        <v>4</v>
      </c>
      <c r="AD24" s="4">
        <f ca="1">IF(P23="SUMA",SUM(R24:AC24),(IF(P23="PROMEDIO",AVERAGE(R24:AC24),MAX(R24:AC24))))</f>
        <v>4</v>
      </c>
      <c r="AE24" s="5">
        <f ca="1">(AD24/K23)*100</f>
        <v>100</v>
      </c>
      <c r="AF24" s="33"/>
      <c r="AG24" s="33"/>
      <c r="AH24" s="33"/>
      <c r="AI24" s="33"/>
    </row>
    <row r="25" spans="1:51" ht="90" customHeight="1" x14ac:dyDescent="0.15">
      <c r="A25" s="36" t="s">
        <v>77</v>
      </c>
      <c r="B25" s="30" t="s">
        <v>111</v>
      </c>
      <c r="C25" s="37" t="s">
        <v>112</v>
      </c>
      <c r="D25" s="30" t="s">
        <v>113</v>
      </c>
      <c r="E25" s="30" t="s">
        <v>114</v>
      </c>
      <c r="F25" s="30" t="s">
        <v>115</v>
      </c>
      <c r="G25" s="30" t="s">
        <v>73</v>
      </c>
      <c r="H25" s="30" t="s">
        <v>42</v>
      </c>
      <c r="I25" s="30" t="s">
        <v>116</v>
      </c>
      <c r="J25" s="30" t="s">
        <v>74</v>
      </c>
      <c r="K25" s="34">
        <v>24320</v>
      </c>
      <c r="L25" s="30" t="s">
        <v>75</v>
      </c>
      <c r="M25" s="35">
        <v>1</v>
      </c>
      <c r="N25" s="30" t="s">
        <v>117</v>
      </c>
      <c r="O25" s="30" t="s">
        <v>118</v>
      </c>
      <c r="P25" s="30" t="s">
        <v>68</v>
      </c>
      <c r="Q25" s="1" t="s">
        <v>49</v>
      </c>
      <c r="R25" s="13"/>
      <c r="S25" s="13"/>
      <c r="T25" s="13"/>
      <c r="U25" s="13"/>
      <c r="V25" s="13"/>
      <c r="W25" s="6">
        <v>6080</v>
      </c>
      <c r="X25" s="13"/>
      <c r="Y25" s="13"/>
      <c r="Z25" s="6">
        <v>6080</v>
      </c>
      <c r="AA25" s="13"/>
      <c r="AB25" s="13"/>
      <c r="AC25" s="6">
        <v>12160</v>
      </c>
      <c r="AD25" s="13">
        <f>IF(P25="SUMA",SUM(R25:AC25),(IF(P25="PROMEDIO",AVERAGE(R25:AC25),MAX(R25:AC25))))</f>
        <v>24320</v>
      </c>
      <c r="AE25" s="2">
        <f>(AD25/K25)*100</f>
        <v>100</v>
      </c>
      <c r="AF25" s="45"/>
      <c r="AG25" s="45"/>
      <c r="AH25" s="45" t="str">
        <f ca="1">IFERROR(__xludf.DUMMYFUNCTION("""COMPUTED_VALUE"""),"Por motivo de la contingencia sanitaria no habia sido posible iniciar con el programa, por lo que fue necesario intensificar las labores este trimestre.")</f>
        <v>Por motivo de la contingencia sanitaria no habia sido posible iniciar con el programa, por lo que fue necesario intensificar las labores este trimestre.</v>
      </c>
      <c r="AI25" s="45" t="str">
        <f ca="1">IFERROR(__xludf.DUMMYFUNCTION("""COMPUTED_VALUE"""),"La meta de beneficiarios se superó porque se realizaron varias entregas a los beneficiarios del programa por consecuente mas beneficiarios.")</f>
        <v>La meta de beneficiarios se superó porque se realizaron varias entregas a los beneficiarios del programa por consecuente mas beneficiarios.</v>
      </c>
      <c r="AJ25" s="20"/>
    </row>
    <row r="26" spans="1:51" ht="90" customHeight="1" x14ac:dyDescent="0.15">
      <c r="A26" s="31"/>
      <c r="B26" s="31"/>
      <c r="C26" s="38"/>
      <c r="D26" s="31"/>
      <c r="E26" s="31"/>
      <c r="F26" s="31"/>
      <c r="G26" s="31"/>
      <c r="H26" s="31"/>
      <c r="I26" s="31"/>
      <c r="J26" s="31"/>
      <c r="K26" s="31"/>
      <c r="L26" s="31"/>
      <c r="M26" s="31"/>
      <c r="N26" s="31"/>
      <c r="O26" s="31"/>
      <c r="P26" s="31"/>
      <c r="Q26" s="27" t="s">
        <v>50</v>
      </c>
      <c r="R26" s="3"/>
      <c r="S26" s="3"/>
      <c r="T26" s="3">
        <v>0</v>
      </c>
      <c r="U26" s="3"/>
      <c r="V26" s="3"/>
      <c r="W26" s="3"/>
      <c r="X26" s="3"/>
      <c r="Y26" s="3"/>
      <c r="Z26" s="3">
        <f ca="1">IFERROR(__xludf.DUMMYFUNCTION("importrange(""https://docs.google.com/spreadsheets/d/1dCngXNgLsyxS4jqmgsRakO_WnFTCLK8WaTQ1Ze1SKAg/edit#gid=525369671"",""J15"")"),12160)</f>
        <v>12160</v>
      </c>
      <c r="AA26" s="3"/>
      <c r="AB26" s="3"/>
      <c r="AC26" s="3">
        <f ca="1">IFERROR(__xludf.DUMMYFUNCTION("importrange(""https://docs.google.com/spreadsheets/d/1dCngXNgLsyxS4jqmgsRakO_WnFTCLK8WaTQ1Ze1SKAg/edit#gid=525369671"",""K15"")"),18160)</f>
        <v>18160</v>
      </c>
      <c r="AD26" s="4">
        <f ca="1">IF(P25="SUMA",SUM(R26:AC26),(IF(P25="PROMEDIO",AVERAGE(R26:AC26),MAX(R26:AC26))))</f>
        <v>30320</v>
      </c>
      <c r="AE26" s="5">
        <f ca="1">(AD26/K25)*100</f>
        <v>124.67105263157893</v>
      </c>
      <c r="AF26" s="33"/>
      <c r="AG26" s="33"/>
      <c r="AH26" s="33"/>
      <c r="AI26" s="33"/>
    </row>
    <row r="27" spans="1:51" ht="90" customHeight="1" x14ac:dyDescent="0.15">
      <c r="A27" s="41" t="s">
        <v>59</v>
      </c>
      <c r="B27" s="40" t="s">
        <v>119</v>
      </c>
      <c r="C27" s="42" t="s">
        <v>120</v>
      </c>
      <c r="D27" s="39" t="s">
        <v>198</v>
      </c>
      <c r="E27" s="39" t="s">
        <v>121</v>
      </c>
      <c r="F27" s="40" t="s">
        <v>122</v>
      </c>
      <c r="G27" s="39" t="s">
        <v>41</v>
      </c>
      <c r="H27" s="58" t="s">
        <v>42</v>
      </c>
      <c r="I27" s="39" t="s">
        <v>43</v>
      </c>
      <c r="J27" s="30" t="s">
        <v>65</v>
      </c>
      <c r="K27" s="34">
        <v>19000</v>
      </c>
      <c r="L27" s="30" t="s">
        <v>66</v>
      </c>
      <c r="M27" s="35">
        <v>1</v>
      </c>
      <c r="N27" s="40" t="s">
        <v>122</v>
      </c>
      <c r="O27" s="40" t="s">
        <v>123</v>
      </c>
      <c r="P27" s="30" t="s">
        <v>68</v>
      </c>
      <c r="Q27" s="13" t="s">
        <v>49</v>
      </c>
      <c r="R27" s="13"/>
      <c r="S27" s="13"/>
      <c r="T27" s="13"/>
      <c r="U27" s="13"/>
      <c r="V27" s="13"/>
      <c r="W27" s="13">
        <v>4000</v>
      </c>
      <c r="X27" s="13"/>
      <c r="Y27" s="13"/>
      <c r="Z27" s="13"/>
      <c r="AA27" s="13"/>
      <c r="AB27" s="13"/>
      <c r="AC27" s="13">
        <v>15000</v>
      </c>
      <c r="AD27" s="2">
        <f>IF(P27="SUMA",SUM(R27:AC27),(IF(P27="PROMEDIO",AVERAGE(R27:AC27),MAX(R27:AC27))))</f>
        <v>19000</v>
      </c>
      <c r="AE27" s="2">
        <f>(AD27/K27)*100</f>
        <v>100</v>
      </c>
      <c r="AF27" s="56" t="str">
        <f ca="1">IFERROR(__xludf.DUMMYFUNCTION("IMPORTRANGE(""https://docs.google.com/spreadsheets/d/1IFkTa0Qh5Tr7HQkn-FRBOSTQ54l-rgkkPPPaMHDCwiI/edit#gid=246058021"",""N7:Q14"")"),"")</f>
        <v/>
      </c>
      <c r="AG27" s="56" t="str">
        <f ca="1">IFERROR(__xludf.DUMMYFUNCTION("""COMPUTED_VALUE"""),"El programa sufre una reducción temporal de presupuesto del 99% lo que hasta la fecha del presente informe impide presentar avances en las metas planeadas originalmente.")</f>
        <v>El programa sufre una reducción temporal de presupuesto del 99% lo que hasta la fecha del presente informe impide presentar avances en las metas planeadas originalmente.</v>
      </c>
      <c r="AH27" s="57"/>
      <c r="AI27" s="57" t="str">
        <f ca="1">IFERROR(__xludf.DUMMYFUNCTION("""COMPUTED_VALUE"""),"Sin avance a la fecha de corte.")</f>
        <v>Sin avance a la fecha de corte.</v>
      </c>
      <c r="AJ27" s="20"/>
      <c r="AK27" s="20"/>
      <c r="AL27" s="20"/>
      <c r="AM27" s="20"/>
      <c r="AN27" s="20"/>
      <c r="AO27" s="20"/>
      <c r="AP27" s="20"/>
      <c r="AQ27" s="20"/>
      <c r="AR27" s="20"/>
      <c r="AS27" s="20"/>
      <c r="AT27" s="20"/>
      <c r="AU27" s="20"/>
      <c r="AV27" s="20"/>
      <c r="AW27" s="20"/>
      <c r="AX27" s="20"/>
      <c r="AY27" s="20"/>
    </row>
    <row r="28" spans="1:51" ht="90" customHeight="1" x14ac:dyDescent="0.15">
      <c r="A28" s="31"/>
      <c r="B28" s="31"/>
      <c r="C28" s="38"/>
      <c r="D28" s="31"/>
      <c r="E28" s="31"/>
      <c r="F28" s="31"/>
      <c r="G28" s="31"/>
      <c r="H28" s="31"/>
      <c r="I28" s="31"/>
      <c r="J28" s="31"/>
      <c r="K28" s="31"/>
      <c r="L28" s="31"/>
      <c r="M28" s="31"/>
      <c r="N28" s="31"/>
      <c r="O28" s="31"/>
      <c r="P28" s="31"/>
      <c r="Q28" s="10"/>
      <c r="R28" s="10"/>
      <c r="S28" s="10"/>
      <c r="T28" s="10"/>
      <c r="U28" s="10"/>
      <c r="V28" s="10"/>
      <c r="W28" s="11">
        <f ca="1">IFERROR(__xludf.DUMMYFUNCTION("IMPORTRANGE(""https://docs.google.com/spreadsheets/d/1IFkTa0Qh5Tr7HQkn-FRBOSTQ54l-rgkkPPPaMHDCwiI/edit#gid=246058021"",""I8"")"),0)</f>
        <v>0</v>
      </c>
      <c r="X28" s="11"/>
      <c r="Y28" s="11"/>
      <c r="Z28" s="11"/>
      <c r="AA28" s="11"/>
      <c r="AB28" s="11"/>
      <c r="AC28" s="11">
        <f ca="1">IFERROR(__xludf.DUMMYFUNCTION("IMPORTRANGE(""https://docs.google.com/spreadsheets/d/1IFkTa0Qh5Tr7HQkn-FRBOSTQ54l-rgkkPPPaMHDCwiI/edit#gid=246058021"",""K8"")"),0)</f>
        <v>0</v>
      </c>
      <c r="AD28" s="4">
        <f ca="1">IF(P27="SUMA",SUM(R28:AC28),(IF(P27="PROMEDIO",AVERAGE(R28:AC28),MAX(R28:AC28))))</f>
        <v>0</v>
      </c>
      <c r="AE28" s="5">
        <f ca="1">(AD28/K27)*100</f>
        <v>0</v>
      </c>
      <c r="AF28" s="33"/>
      <c r="AG28" s="33"/>
      <c r="AH28" s="33"/>
      <c r="AI28" s="33"/>
      <c r="AJ28" s="20"/>
      <c r="AK28" s="20"/>
      <c r="AL28" s="20"/>
      <c r="AM28" s="20"/>
      <c r="AN28" s="20"/>
      <c r="AO28" s="20"/>
      <c r="AP28" s="20"/>
      <c r="AQ28" s="20"/>
      <c r="AR28" s="20"/>
      <c r="AS28" s="20"/>
      <c r="AT28" s="20"/>
      <c r="AU28" s="20"/>
      <c r="AV28" s="20"/>
      <c r="AW28" s="20"/>
      <c r="AX28" s="20"/>
      <c r="AY28" s="20"/>
    </row>
    <row r="29" spans="1:51" ht="90" customHeight="1" x14ac:dyDescent="0.15">
      <c r="A29" s="41" t="s">
        <v>77</v>
      </c>
      <c r="B29" s="40" t="s">
        <v>124</v>
      </c>
      <c r="C29" s="42" t="s">
        <v>125</v>
      </c>
      <c r="D29" s="39" t="s">
        <v>126</v>
      </c>
      <c r="E29" s="39" t="s">
        <v>127</v>
      </c>
      <c r="F29" s="40" t="s">
        <v>128</v>
      </c>
      <c r="G29" s="39" t="s">
        <v>73</v>
      </c>
      <c r="H29" s="39" t="s">
        <v>42</v>
      </c>
      <c r="I29" s="39" t="s">
        <v>43</v>
      </c>
      <c r="J29" s="30" t="s">
        <v>74</v>
      </c>
      <c r="K29" s="34">
        <v>19000</v>
      </c>
      <c r="L29" s="30" t="s">
        <v>181</v>
      </c>
      <c r="M29" s="35">
        <v>1</v>
      </c>
      <c r="N29" s="40" t="s">
        <v>129</v>
      </c>
      <c r="O29" s="40" t="s">
        <v>130</v>
      </c>
      <c r="P29" s="30" t="s">
        <v>68</v>
      </c>
      <c r="Q29" s="1" t="s">
        <v>49</v>
      </c>
      <c r="R29" s="13"/>
      <c r="S29" s="13"/>
      <c r="T29" s="13">
        <v>0</v>
      </c>
      <c r="U29" s="13"/>
      <c r="V29" s="13"/>
      <c r="W29" s="13">
        <v>4000</v>
      </c>
      <c r="X29" s="13"/>
      <c r="Y29" s="13"/>
      <c r="Z29" s="13">
        <v>5000</v>
      </c>
      <c r="AA29" s="13"/>
      <c r="AB29" s="13"/>
      <c r="AC29" s="13">
        <v>10000</v>
      </c>
      <c r="AD29" s="2">
        <f>IF(P29="SUMA",SUM(R29:AC29),(IF(P29="PROMEDIO",AVERAGE(R29:AC29),MAX(R29:AC29))))</f>
        <v>19000</v>
      </c>
      <c r="AE29" s="2">
        <f>(AD29/K29)*100</f>
        <v>100</v>
      </c>
      <c r="AF29" s="32" t="s">
        <v>182</v>
      </c>
      <c r="AG29" s="56" t="str">
        <f ca="1">IFERROR(__xludf.DUMMYFUNCTION("""COMPUTED_VALUE"""),"El programa sufre una reducción temporal de presupuesto del 99% lo que hasta la fecha del presente informe impide presentar avances en las metas planeadas originalmente.")</f>
        <v>El programa sufre una reducción temporal de presupuesto del 99% lo que hasta la fecha del presente informe impide presentar avances en las metas planeadas originalmente.</v>
      </c>
      <c r="AH29" s="56" t="str">
        <f ca="1">IFERROR(__xludf.DUMMYFUNCTION("""COMPUTED_VALUE"""),"El programa sufre una reducción temporal de presupuesto del 99% lo que hasta la fecha del presente informe impide presentar avances en las metas planeadas originalmente.")</f>
        <v>El programa sufre una reducción temporal de presupuesto del 99% lo que hasta la fecha del presente informe impide presentar avances en las metas planeadas originalmente.</v>
      </c>
      <c r="AI29" s="56" t="str">
        <f ca="1">IFERROR(__xludf.DUMMYFUNCTION("""COMPUTED_VALUE"""),"Sin avance a la fecha de corte.")</f>
        <v>Sin avance a la fecha de corte.</v>
      </c>
      <c r="AJ29" s="21"/>
      <c r="AK29" s="20"/>
      <c r="AL29" s="20"/>
      <c r="AM29" s="20"/>
      <c r="AN29" s="20"/>
      <c r="AO29" s="20"/>
      <c r="AP29" s="20"/>
      <c r="AQ29" s="20"/>
      <c r="AR29" s="20"/>
      <c r="AS29" s="20"/>
      <c r="AT29" s="20"/>
      <c r="AU29" s="20"/>
      <c r="AV29" s="20"/>
      <c r="AW29" s="20"/>
      <c r="AX29" s="20"/>
      <c r="AY29" s="20"/>
    </row>
    <row r="30" spans="1:51" ht="90" customHeight="1" x14ac:dyDescent="0.15">
      <c r="A30" s="31"/>
      <c r="B30" s="31"/>
      <c r="C30" s="38"/>
      <c r="D30" s="31"/>
      <c r="E30" s="31"/>
      <c r="F30" s="31"/>
      <c r="G30" s="31"/>
      <c r="H30" s="31"/>
      <c r="I30" s="31"/>
      <c r="J30" s="31"/>
      <c r="K30" s="31"/>
      <c r="L30" s="31"/>
      <c r="M30" s="31"/>
      <c r="N30" s="31"/>
      <c r="O30" s="31"/>
      <c r="P30" s="31"/>
      <c r="Q30" s="12" t="s">
        <v>50</v>
      </c>
      <c r="R30" s="10"/>
      <c r="S30" s="10"/>
      <c r="T30" s="22">
        <v>0</v>
      </c>
      <c r="U30" s="10"/>
      <c r="V30" s="10"/>
      <c r="W30" s="11">
        <f ca="1">IFERROR(__xludf.DUMMYFUNCTION("IMPORTRANGE(""https://docs.google.com/spreadsheets/d/1IFkTa0Qh5Tr7HQkn-FRBOSTQ54l-rgkkPPPaMHDCwiI/edit#gid=246058021"",""I10"")"),0)</f>
        <v>0</v>
      </c>
      <c r="X30" s="11"/>
      <c r="Y30" s="11"/>
      <c r="Z30" s="11">
        <f ca="1">IFERROR(__xludf.DUMMYFUNCTION("IMPORTRANGE(""https://docs.google.com/spreadsheets/d/1IFkTa0Qh5Tr7HQkn-FRBOSTQ54l-rgkkPPPaMHDCwiI/edit#gid=246058021"",""J10"")"),0)</f>
        <v>0</v>
      </c>
      <c r="AA30" s="11"/>
      <c r="AB30" s="11"/>
      <c r="AC30" s="11">
        <f ca="1">IFERROR(__xludf.DUMMYFUNCTION("IMPORTRANGE(""https://docs.google.com/spreadsheets/d/1IFkTa0Qh5Tr7HQkn-FRBOSTQ54l-rgkkPPPaMHDCwiI/edit#gid=246058021"",""K10"")"),0)</f>
        <v>0</v>
      </c>
      <c r="AD30" s="4">
        <f ca="1">IF(P29="SUMA",SUM(R30:AC30),(IF(P29="PROMEDIO",AVERAGE(R30:AC30),MAX(R30:AC30))))</f>
        <v>0</v>
      </c>
      <c r="AE30" s="5">
        <f ca="1">(AD30/K29)*100</f>
        <v>0</v>
      </c>
      <c r="AF30" s="33"/>
      <c r="AG30" s="33"/>
      <c r="AH30" s="33"/>
      <c r="AI30" s="33"/>
      <c r="AJ30" s="21"/>
      <c r="AK30" s="20"/>
      <c r="AL30" s="20"/>
      <c r="AM30" s="20"/>
      <c r="AN30" s="20"/>
      <c r="AO30" s="20"/>
      <c r="AP30" s="20"/>
      <c r="AQ30" s="20"/>
      <c r="AR30" s="20"/>
      <c r="AS30" s="20"/>
      <c r="AT30" s="20"/>
      <c r="AU30" s="20"/>
      <c r="AV30" s="20"/>
      <c r="AW30" s="20"/>
      <c r="AX30" s="20"/>
      <c r="AY30" s="20"/>
    </row>
    <row r="31" spans="1:51" ht="90" customHeight="1" x14ac:dyDescent="0.15">
      <c r="A31" s="41" t="s">
        <v>77</v>
      </c>
      <c r="B31" s="40" t="s">
        <v>131</v>
      </c>
      <c r="C31" s="42" t="s">
        <v>132</v>
      </c>
      <c r="D31" s="39" t="s">
        <v>133</v>
      </c>
      <c r="E31" s="39" t="s">
        <v>134</v>
      </c>
      <c r="F31" s="40" t="s">
        <v>135</v>
      </c>
      <c r="G31" s="39" t="s">
        <v>73</v>
      </c>
      <c r="H31" s="39" t="s">
        <v>42</v>
      </c>
      <c r="I31" s="39" t="s">
        <v>43</v>
      </c>
      <c r="J31" s="30" t="s">
        <v>74</v>
      </c>
      <c r="K31" s="34">
        <v>119</v>
      </c>
      <c r="L31" s="30" t="s">
        <v>110</v>
      </c>
      <c r="M31" s="35">
        <v>1</v>
      </c>
      <c r="N31" s="40" t="s">
        <v>129</v>
      </c>
      <c r="O31" s="40" t="s">
        <v>136</v>
      </c>
      <c r="P31" s="30" t="s">
        <v>68</v>
      </c>
      <c r="Q31" s="1" t="s">
        <v>49</v>
      </c>
      <c r="R31" s="13"/>
      <c r="S31" s="13"/>
      <c r="T31" s="13">
        <v>0</v>
      </c>
      <c r="U31" s="13"/>
      <c r="V31" s="13"/>
      <c r="W31" s="13">
        <v>25</v>
      </c>
      <c r="X31" s="13"/>
      <c r="Y31" s="13"/>
      <c r="Z31" s="13">
        <v>30</v>
      </c>
      <c r="AA31" s="13"/>
      <c r="AB31" s="13"/>
      <c r="AC31" s="13">
        <v>64</v>
      </c>
      <c r="AD31" s="2">
        <f>IF(P31="SUMA",SUM(R31:AC31),(IF(P31="PROMEDIO",AVERAGE(R31:AC31),MAX(R31:AC31))))</f>
        <v>119</v>
      </c>
      <c r="AE31" s="2">
        <f>(AD31/K31)*100</f>
        <v>100</v>
      </c>
      <c r="AF31" s="32" t="s">
        <v>182</v>
      </c>
      <c r="AG31" s="56" t="str">
        <f ca="1">IFERROR(__xludf.DUMMYFUNCTION("""COMPUTED_VALUE"""),"El programa sufre una reducción temporal de presupuesto del 99% lo que hasta la fecha del presente informe impide presentar avances en las metas planeadas originalmente.")</f>
        <v>El programa sufre una reducción temporal de presupuesto del 99% lo que hasta la fecha del presente informe impide presentar avances en las metas planeadas originalmente.</v>
      </c>
      <c r="AH31" s="56" t="str">
        <f ca="1">IFERROR(__xludf.DUMMYFUNCTION("""COMPUTED_VALUE"""),"El programa sufre una reducción temporal de presupuesto del 99% lo que hasta la fecha del presente informe impide presentar avances en las metas planeadas originalmente.")</f>
        <v>El programa sufre una reducción temporal de presupuesto del 99% lo que hasta la fecha del presente informe impide presentar avances en las metas planeadas originalmente.</v>
      </c>
      <c r="AI31" s="56" t="str">
        <f ca="1">IFERROR(__xludf.DUMMYFUNCTION("""COMPUTED_VALUE"""),"Sin avance a la fecha de corte.")</f>
        <v>Sin avance a la fecha de corte.</v>
      </c>
      <c r="AJ31" s="21"/>
      <c r="AK31" s="20"/>
      <c r="AL31" s="20"/>
      <c r="AM31" s="20"/>
      <c r="AN31" s="20"/>
      <c r="AO31" s="20"/>
      <c r="AP31" s="20"/>
      <c r="AQ31" s="20"/>
      <c r="AR31" s="20"/>
      <c r="AS31" s="20"/>
      <c r="AT31" s="20"/>
      <c r="AU31" s="20"/>
      <c r="AV31" s="20"/>
      <c r="AW31" s="20"/>
      <c r="AX31" s="20"/>
      <c r="AY31" s="20"/>
    </row>
    <row r="32" spans="1:51" ht="90" customHeight="1" x14ac:dyDescent="0.15">
      <c r="A32" s="31"/>
      <c r="B32" s="31"/>
      <c r="C32" s="38"/>
      <c r="D32" s="31"/>
      <c r="E32" s="31"/>
      <c r="F32" s="31"/>
      <c r="G32" s="31"/>
      <c r="H32" s="31"/>
      <c r="I32" s="31"/>
      <c r="J32" s="31"/>
      <c r="K32" s="31"/>
      <c r="L32" s="31"/>
      <c r="M32" s="31"/>
      <c r="N32" s="31"/>
      <c r="O32" s="31"/>
      <c r="P32" s="31"/>
      <c r="Q32" s="12" t="s">
        <v>50</v>
      </c>
      <c r="R32" s="10"/>
      <c r="S32" s="10"/>
      <c r="T32" s="22">
        <v>0</v>
      </c>
      <c r="U32" s="10"/>
      <c r="V32" s="10"/>
      <c r="W32" s="11">
        <f ca="1">IFERROR(__xludf.DUMMYFUNCTION("IMPORTRANGE(""https://docs.google.com/spreadsheets/d/1IFkTa0Qh5Tr7HQkn-FRBOSTQ54l-rgkkPPPaMHDCwiI/edit#gid=246058021"",""I12"")"),0)</f>
        <v>0</v>
      </c>
      <c r="X32" s="11"/>
      <c r="Y32" s="11"/>
      <c r="Z32" s="11">
        <f ca="1">IFERROR(__xludf.DUMMYFUNCTION("IMPORTRANGE(""https://docs.google.com/spreadsheets/d/1IFkTa0Qh5Tr7HQkn-FRBOSTQ54l-rgkkPPPaMHDCwiI/edit#gid=246058021"",""J12"")"),0)</f>
        <v>0</v>
      </c>
      <c r="AA32" s="11"/>
      <c r="AB32" s="11"/>
      <c r="AC32" s="11">
        <f ca="1">IFERROR(__xludf.DUMMYFUNCTION("IMPORTRANGE(""https://docs.google.com/spreadsheets/d/1IFkTa0Qh5Tr7HQkn-FRBOSTQ54l-rgkkPPPaMHDCwiI/edit#gid=246058021"",""K12"")"),0)</f>
        <v>0</v>
      </c>
      <c r="AD32" s="4">
        <f ca="1">IF(P31="SUMA",SUM(R32:AC32),(IF(P31="PROMEDIO",AVERAGE(R32:AC32),MAX(R32:AC32))))</f>
        <v>0</v>
      </c>
      <c r="AE32" s="5">
        <f ca="1">(AD32/K31)*100</f>
        <v>0</v>
      </c>
      <c r="AF32" s="33"/>
      <c r="AG32" s="33"/>
      <c r="AH32" s="33"/>
      <c r="AI32" s="33"/>
      <c r="AJ32" s="21"/>
      <c r="AK32" s="20"/>
      <c r="AL32" s="20"/>
      <c r="AM32" s="20"/>
      <c r="AN32" s="20"/>
      <c r="AO32" s="20"/>
      <c r="AP32" s="20"/>
      <c r="AQ32" s="20"/>
      <c r="AR32" s="20"/>
      <c r="AS32" s="20"/>
      <c r="AT32" s="20"/>
      <c r="AU32" s="20"/>
      <c r="AV32" s="20"/>
      <c r="AW32" s="20"/>
      <c r="AX32" s="20"/>
      <c r="AY32" s="20"/>
    </row>
    <row r="33" spans="1:51" ht="90" customHeight="1" x14ac:dyDescent="0.15">
      <c r="A33" s="41" t="s">
        <v>77</v>
      </c>
      <c r="B33" s="40" t="s">
        <v>137</v>
      </c>
      <c r="C33" s="42" t="s">
        <v>138</v>
      </c>
      <c r="D33" s="39" t="s">
        <v>139</v>
      </c>
      <c r="E33" s="39" t="s">
        <v>140</v>
      </c>
      <c r="F33" s="40" t="s">
        <v>135</v>
      </c>
      <c r="G33" s="39" t="s">
        <v>73</v>
      </c>
      <c r="H33" s="39" t="s">
        <v>42</v>
      </c>
      <c r="I33" s="39" t="s">
        <v>43</v>
      </c>
      <c r="J33" s="30" t="s">
        <v>74</v>
      </c>
      <c r="K33" s="39">
        <v>13</v>
      </c>
      <c r="L33" s="30" t="s">
        <v>110</v>
      </c>
      <c r="M33" s="35">
        <v>1</v>
      </c>
      <c r="N33" s="40" t="s">
        <v>141</v>
      </c>
      <c r="O33" s="40" t="s">
        <v>142</v>
      </c>
      <c r="P33" s="30" t="s">
        <v>68</v>
      </c>
      <c r="Q33" s="1" t="s">
        <v>49</v>
      </c>
      <c r="R33" s="13"/>
      <c r="S33" s="13"/>
      <c r="T33" s="13">
        <v>0</v>
      </c>
      <c r="U33" s="13"/>
      <c r="V33" s="13"/>
      <c r="W33" s="13">
        <v>0</v>
      </c>
      <c r="X33" s="13"/>
      <c r="Y33" s="13"/>
      <c r="Z33" s="13">
        <v>0</v>
      </c>
      <c r="AA33" s="13"/>
      <c r="AB33" s="13"/>
      <c r="AC33" s="13">
        <v>13</v>
      </c>
      <c r="AD33" s="2">
        <f>IF(L33="SUMA",SUM(R33:AC33),(IF(L33="PROMEDIO",AVERAGE(R33:AC33),MAX(R33:AC33))))</f>
        <v>13</v>
      </c>
      <c r="AE33" s="2">
        <f>(AD33/K33)*100</f>
        <v>100</v>
      </c>
      <c r="AF33" s="32" t="s">
        <v>183</v>
      </c>
      <c r="AG33" s="56" t="str">
        <f ca="1">IFERROR(__xludf.DUMMYFUNCTION("""COMPUTED_VALUE"""),"El programa sufre una reducción temporal de presupuesto del 99% lo que hasta la fecha del presente informe impide presentar avances en las metas planeadas originalmente.")</f>
        <v>El programa sufre una reducción temporal de presupuesto del 99% lo que hasta la fecha del presente informe impide presentar avances en las metas planeadas originalmente.</v>
      </c>
      <c r="AH33" s="56" t="str">
        <f ca="1">IFERROR(__xludf.DUMMYFUNCTION("""COMPUTED_VALUE"""),"El programa sufre una reducción temporal de presupuesto del 99% lo que hasta la fecha del presente informe impide presentar avances en las metas planeadas originalmente.")</f>
        <v>El programa sufre una reducción temporal de presupuesto del 99% lo que hasta la fecha del presente informe impide presentar avances en las metas planeadas originalmente.</v>
      </c>
      <c r="AI33" s="56" t="str">
        <f ca="1">IFERROR(__xludf.DUMMYFUNCTION("""COMPUTED_VALUE"""),"Sin avance a la fecha de corte.")</f>
        <v>Sin avance a la fecha de corte.</v>
      </c>
      <c r="AJ33" s="21"/>
      <c r="AK33" s="20"/>
      <c r="AL33" s="20"/>
      <c r="AM33" s="20"/>
      <c r="AN33" s="20"/>
      <c r="AO33" s="20"/>
      <c r="AP33" s="20"/>
      <c r="AQ33" s="20"/>
      <c r="AR33" s="20"/>
      <c r="AS33" s="20"/>
      <c r="AT33" s="20"/>
      <c r="AU33" s="20"/>
      <c r="AV33" s="20"/>
      <c r="AW33" s="20"/>
      <c r="AX33" s="20"/>
      <c r="AY33" s="20"/>
    </row>
    <row r="34" spans="1:51" ht="90" customHeight="1" x14ac:dyDescent="0.15">
      <c r="A34" s="31"/>
      <c r="B34" s="31"/>
      <c r="C34" s="38"/>
      <c r="D34" s="31"/>
      <c r="E34" s="31"/>
      <c r="F34" s="31"/>
      <c r="G34" s="31"/>
      <c r="H34" s="31"/>
      <c r="I34" s="31"/>
      <c r="J34" s="31"/>
      <c r="K34" s="31"/>
      <c r="L34" s="31"/>
      <c r="M34" s="31"/>
      <c r="N34" s="31"/>
      <c r="O34" s="31"/>
      <c r="P34" s="31"/>
      <c r="Q34" s="12" t="s">
        <v>50</v>
      </c>
      <c r="R34" s="4"/>
      <c r="S34" s="4"/>
      <c r="T34" s="23">
        <v>0</v>
      </c>
      <c r="U34" s="4"/>
      <c r="V34" s="4"/>
      <c r="W34" s="11">
        <f ca="1">IFERROR(__xludf.DUMMYFUNCTION("IMPORTRANGE(""https://docs.google.com/spreadsheets/d/1IFkTa0Qh5Tr7HQkn-FRBOSTQ54l-rgkkPPPaMHDCwiI/edit#gid=246058021"",""I14"")"),0)</f>
        <v>0</v>
      </c>
      <c r="X34" s="11"/>
      <c r="Y34" s="11"/>
      <c r="Z34" s="11">
        <f ca="1">IFERROR(__xludf.DUMMYFUNCTION("IMPORTRANGE(""https://docs.google.com/spreadsheets/d/1IFkTa0Qh5Tr7HQkn-FRBOSTQ54l-rgkkPPPaMHDCwiI/edit#gid=246058021"",""J14"")"),0)</f>
        <v>0</v>
      </c>
      <c r="AA34" s="11"/>
      <c r="AB34" s="11"/>
      <c r="AC34" s="11">
        <f ca="1">IFERROR(__xludf.DUMMYFUNCTION("IMPORTRANGE(""https://docs.google.com/spreadsheets/d/1IFkTa0Qh5Tr7HQkn-FRBOSTQ54l-rgkkPPPaMHDCwiI/edit#gid=246058021"",""K14"")"),0)</f>
        <v>0</v>
      </c>
      <c r="AD34" s="4">
        <f ca="1">IF(P33="SUMA",SUM(R34:AC34),(IF(P33="PROMEDIO",AVERAGE(R34:AC34),MAX(R34:AC34))))</f>
        <v>0</v>
      </c>
      <c r="AE34" s="5">
        <f ca="1">(AD34/K33)*100</f>
        <v>0</v>
      </c>
      <c r="AF34" s="33"/>
      <c r="AG34" s="33"/>
      <c r="AH34" s="33"/>
      <c r="AI34" s="33"/>
      <c r="AJ34" s="21"/>
      <c r="AK34" s="20"/>
      <c r="AL34" s="20"/>
      <c r="AM34" s="20"/>
      <c r="AN34" s="20"/>
      <c r="AO34" s="20"/>
      <c r="AP34" s="20"/>
      <c r="AQ34" s="20"/>
      <c r="AR34" s="20"/>
      <c r="AS34" s="20"/>
      <c r="AT34" s="20"/>
      <c r="AU34" s="20"/>
      <c r="AV34" s="20"/>
      <c r="AW34" s="20"/>
      <c r="AX34" s="20"/>
      <c r="AY34" s="20"/>
    </row>
    <row r="35" spans="1:51" ht="90" customHeight="1" x14ac:dyDescent="0.15">
      <c r="A35" s="36" t="s">
        <v>59</v>
      </c>
      <c r="B35" s="30" t="s">
        <v>184</v>
      </c>
      <c r="C35" s="37" t="s">
        <v>143</v>
      </c>
      <c r="D35" s="30" t="s">
        <v>144</v>
      </c>
      <c r="E35" s="30" t="s">
        <v>145</v>
      </c>
      <c r="F35" s="30" t="s">
        <v>146</v>
      </c>
      <c r="G35" s="30" t="s">
        <v>41</v>
      </c>
      <c r="H35" s="30" t="s">
        <v>42</v>
      </c>
      <c r="I35" s="30" t="s">
        <v>43</v>
      </c>
      <c r="J35" s="30" t="s">
        <v>65</v>
      </c>
      <c r="K35" s="34">
        <v>1</v>
      </c>
      <c r="L35" s="44" t="s">
        <v>147</v>
      </c>
      <c r="M35" s="35">
        <v>1</v>
      </c>
      <c r="N35" s="30" t="s">
        <v>185</v>
      </c>
      <c r="O35" s="30" t="s">
        <v>149</v>
      </c>
      <c r="P35" s="30" t="s">
        <v>48</v>
      </c>
      <c r="Q35" s="1" t="s">
        <v>49</v>
      </c>
      <c r="R35" s="13"/>
      <c r="S35" s="13"/>
      <c r="T35" s="13"/>
      <c r="U35" s="13"/>
      <c r="V35" s="13"/>
      <c r="W35" s="13">
        <v>298</v>
      </c>
      <c r="X35" s="13"/>
      <c r="Y35" s="13"/>
      <c r="Z35" s="13"/>
      <c r="AA35" s="13"/>
      <c r="AB35" s="13"/>
      <c r="AC35" s="13">
        <v>1</v>
      </c>
      <c r="AD35" s="13">
        <f>IF(P35="SUMA",SUM(R35:AC35),(IF(P35="PROMEDIO",AVERAGE(R35:AC35),MAX(R35:AC35))))</f>
        <v>298</v>
      </c>
      <c r="AE35" s="2">
        <f>(AD35/K35)*100</f>
        <v>29800</v>
      </c>
      <c r="AF35" s="54" t="str">
        <f ca="1">IFERROR(__xludf.DUMMYFUNCTION("IMPORTRANGE(""https://docs.google.com/spreadsheets/d/10hFOqYyt132dtHgA5Cas0oLpd9aby2-vdluUBVtkmQc/edit#gid=191396494"",""N6:Q11"")"),"")</f>
        <v/>
      </c>
      <c r="AG35" s="53" t="str">
        <f ca="1">IFERROR(__xludf.DUMMYFUNCTION("""COMPUTED_VALUE"""),"Esta estrategia se encuentra en proceso de definición respecto a las acciones que se implementarán en alineación a lo establecido por Grupo Estatal para la Prevención del Embarazo en Adolescentes (GEPEA), motivo por el cual no presenta avance en las metas"&amp;" del segundo trimestre.")</f>
        <v>Esta estrategia se encuentra en proceso de definición respecto a las acciones que se implementarán en alineación a lo establecido por Grupo Estatal para la Prevención del Embarazo en Adolescentes (GEPEA), motivo por el cual no presenta avance en las metas del segundo trimestre.</v>
      </c>
      <c r="AH35" s="53"/>
      <c r="AI35" s="53" t="str">
        <f ca="1">IFERROR(__xludf.DUMMYFUNCTION("""COMPUTED_VALUE"""),"Se realizó ajuste a la MIR 2020, derivado de la definición de nuevas acciones que favorecerán el fortalecimiento de la Estrategia. Debido a que ya no fue posible ajustar la calendarización de los 2 primeros trimestres, este indicador presenta una variació"&amp;"n a la alza por 298 registros que corresponden al indicador registrado previamente como parte de las acciones proyectadas de manera inicial. ")</f>
        <v xml:space="preserve">Se realizó ajuste a la MIR 2020, derivado de la definición de nuevas acciones que favorecerán el fortalecimiento de la Estrategia. Debido a que ya no fue posible ajustar la calendarización de los 2 primeros trimestres, este indicador presenta una variación a la alza por 298 registros que corresponden al indicador registrado previamente como parte de las acciones proyectadas de manera inicial. </v>
      </c>
      <c r="AJ35" s="21"/>
    </row>
    <row r="36" spans="1:51" ht="90" customHeight="1" x14ac:dyDescent="0.15">
      <c r="A36" s="31"/>
      <c r="B36" s="31"/>
      <c r="C36" s="38"/>
      <c r="D36" s="31"/>
      <c r="E36" s="31"/>
      <c r="F36" s="31"/>
      <c r="G36" s="31"/>
      <c r="H36" s="31"/>
      <c r="I36" s="31"/>
      <c r="J36" s="31"/>
      <c r="K36" s="31"/>
      <c r="L36" s="31"/>
      <c r="M36" s="31"/>
      <c r="N36" s="31"/>
      <c r="O36" s="31"/>
      <c r="P36" s="31"/>
      <c r="Q36" s="27" t="s">
        <v>50</v>
      </c>
      <c r="R36" s="3"/>
      <c r="S36" s="3"/>
      <c r="T36" s="3"/>
      <c r="U36" s="3"/>
      <c r="V36" s="3"/>
      <c r="W36" s="3">
        <f ca="1">IFERROR(__xludf.DUMMYFUNCTION("IMPORTRANGE(""https://docs.google.com/spreadsheets/d/10hFOqYyt132dtHgA5Cas0oLpd9aby2-vdluUBVtkmQc/edit#gid=191396494"",""I7"")"),0)</f>
        <v>0</v>
      </c>
      <c r="X36" s="3"/>
      <c r="Y36" s="3"/>
      <c r="Z36" s="3"/>
      <c r="AA36" s="3"/>
      <c r="AB36" s="3"/>
      <c r="AC36" s="3">
        <f ca="1">IFERROR(__xludf.DUMMYFUNCTION("IMPORTRANGE(""https://docs.google.com/spreadsheets/d/10hFOqYyt132dtHgA5Cas0oLpd9aby2-vdluUBVtkmQc/edit#gid=191396494"",""K7"")"),1)</f>
        <v>1</v>
      </c>
      <c r="AD36" s="4">
        <f ca="1">IF(P35="SUMA",SUM(R36:AC36),(IF(P35="PROMEDIO",AVERAGE(R36:AC36),MAX(R36:AC36))))</f>
        <v>1</v>
      </c>
      <c r="AE36" s="5">
        <f ca="1">(AD36/K35)*100</f>
        <v>100</v>
      </c>
      <c r="AF36" s="55"/>
      <c r="AG36" s="33"/>
      <c r="AH36" s="33"/>
      <c r="AI36" s="33"/>
    </row>
    <row r="37" spans="1:51" ht="90" customHeight="1" x14ac:dyDescent="0.15">
      <c r="A37" s="36" t="s">
        <v>69</v>
      </c>
      <c r="B37" s="52" t="s">
        <v>150</v>
      </c>
      <c r="C37" s="37" t="s">
        <v>151</v>
      </c>
      <c r="D37" s="30" t="s">
        <v>152</v>
      </c>
      <c r="E37" s="30" t="s">
        <v>153</v>
      </c>
      <c r="F37" s="30" t="s">
        <v>154</v>
      </c>
      <c r="G37" s="30" t="s">
        <v>73</v>
      </c>
      <c r="H37" s="30" t="s">
        <v>42</v>
      </c>
      <c r="I37" s="30" t="s">
        <v>43</v>
      </c>
      <c r="J37" s="30" t="s">
        <v>74</v>
      </c>
      <c r="K37" s="34">
        <v>9</v>
      </c>
      <c r="L37" s="30" t="s">
        <v>110</v>
      </c>
      <c r="M37" s="35">
        <v>1</v>
      </c>
      <c r="N37" s="30" t="s">
        <v>186</v>
      </c>
      <c r="O37" s="30" t="s">
        <v>156</v>
      </c>
      <c r="P37" s="30" t="s">
        <v>48</v>
      </c>
      <c r="Q37" s="1" t="s">
        <v>49</v>
      </c>
      <c r="R37" s="13"/>
      <c r="S37" s="13"/>
      <c r="T37" s="13">
        <v>0</v>
      </c>
      <c r="U37" s="13"/>
      <c r="V37" s="13"/>
      <c r="W37" s="13">
        <v>298</v>
      </c>
      <c r="X37" s="13"/>
      <c r="Y37" s="13"/>
      <c r="Z37" s="13">
        <v>0</v>
      </c>
      <c r="AA37" s="13"/>
      <c r="AB37" s="13"/>
      <c r="AC37" s="13">
        <v>9</v>
      </c>
      <c r="AD37" s="13">
        <f>IF(P37="SUMA",SUM(R37:AC37),(IF(P37="PROMEDIO",AVERAGE(R37:AC37),MAX(R37:AC37))))</f>
        <v>298</v>
      </c>
      <c r="AE37" s="2">
        <f>(AD37/K37)*100</f>
        <v>3311.1111111111113</v>
      </c>
      <c r="AF37" s="32"/>
      <c r="AG37" s="53" t="str">
        <f ca="1">IFERROR(__xludf.DUMMYFUNCTION("""COMPUTED_VALUE"""),"Esta estrategia se encuentra en proceso de definición respecto a las acciones que se implementarán en alineación a lo establecido por Grupo Estatal para la Prevención del Embarazo en Adolescentes (GEPEA), motivo por el cual no presenta avance en las metas"&amp;" del segundo trimestre.")</f>
        <v>Esta estrategia se encuentra en proceso de definición respecto a las acciones que se implementarán en alineación a lo establecido por Grupo Estatal para la Prevención del Embarazo en Adolescentes (GEPEA), motivo por el cual no presenta avance en las metas del segundo trimestre.</v>
      </c>
      <c r="AH37" s="53" t="str">
        <f ca="1">IFERROR(__xludf.DUMMYFUNCTION("""COMPUTED_VALUE"""),"Se realizó ajuste a la MIR 2020, derivado de la definición de nuevas acciones que favorecerán el fortalecimiento de la Estrategia. Debido a que ya no fue posible ajustar la calendarización de los 2 primeros trimestres, este indicador presenta una variació"&amp;"n a la alza por 298 registros que corresponden al indicador registrado previamente. ")</f>
        <v xml:space="preserve">Se realizó ajuste a la MIR 2020, derivado de la definición de nuevas acciones que favorecerán el fortalecimiento de la Estrategia. Debido a que ya no fue posible ajustar la calendarización de los 2 primeros trimestres, este indicador presenta una variación a la alza por 298 registros que corresponden al indicador registrado previamente. </v>
      </c>
      <c r="AI37" s="53" t="str">
        <f ca="1">IFERROR(__xludf.DUMMYFUNCTION("""COMPUTED_VALUE"""),"Se realizó ajuste a la MIR 2020, derivado de la definición de nuevas acciones que favorecerán el fortalecimiento de la Estrategia. Debido a que ya no fue posible ajustar la calendarización de los 2 primeros trimestres, este indicador presenta una variació"&amp;"n a la alza por 298 registros que corresponden al indicador registrado previamente como parte de las acciones proyectadas de manera inicial. ")</f>
        <v xml:space="preserve">Se realizó ajuste a la MIR 2020, derivado de la definición de nuevas acciones que favorecerán el fortalecimiento de la Estrategia. Debido a que ya no fue posible ajustar la calendarización de los 2 primeros trimestres, este indicador presenta una variación a la alza por 298 registros que corresponden al indicador registrado previamente como parte de las acciones proyectadas de manera inicial. </v>
      </c>
    </row>
    <row r="38" spans="1:51" ht="90" customHeight="1" x14ac:dyDescent="0.15">
      <c r="A38" s="31"/>
      <c r="B38" s="31"/>
      <c r="C38" s="38"/>
      <c r="D38" s="31"/>
      <c r="E38" s="31"/>
      <c r="F38" s="31"/>
      <c r="G38" s="31"/>
      <c r="H38" s="31"/>
      <c r="I38" s="31"/>
      <c r="J38" s="31"/>
      <c r="K38" s="31"/>
      <c r="L38" s="31"/>
      <c r="M38" s="31"/>
      <c r="N38" s="31"/>
      <c r="O38" s="31"/>
      <c r="P38" s="31"/>
      <c r="Q38" s="27" t="s">
        <v>50</v>
      </c>
      <c r="R38" s="3"/>
      <c r="S38" s="3"/>
      <c r="T38" s="3">
        <v>0</v>
      </c>
      <c r="U38" s="3"/>
      <c r="V38" s="3"/>
      <c r="W38" s="3">
        <f ca="1">IFERROR(__xludf.DUMMYFUNCTION("IMPORTRANGE(""https://docs.google.com/spreadsheets/d/10hFOqYyt132dtHgA5Cas0oLpd9aby2-vdluUBVtkmQc/edit#gid=191396494"",""I9"")"),0)</f>
        <v>0</v>
      </c>
      <c r="X38" s="3"/>
      <c r="Y38" s="3"/>
      <c r="Z38" s="3">
        <f ca="1">IFERROR(__xludf.DUMMYFUNCTION("IMPORTRANGE(""https://docs.google.com/spreadsheets/d/10hFOqYyt132dtHgA5Cas0oLpd9aby2-vdluUBVtkmQc/edit#gid=191396494"",""J9"")"),0)</f>
        <v>0</v>
      </c>
      <c r="AA38" s="3"/>
      <c r="AB38" s="3"/>
      <c r="AC38" s="3">
        <f ca="1">IFERROR(__xludf.DUMMYFUNCTION("IMPORTRANGE(""https://docs.google.com/spreadsheets/d/10hFOqYyt132dtHgA5Cas0oLpd9aby2-vdluUBVtkmQc/edit#gid=191396494"",""K9"")"),9)</f>
        <v>9</v>
      </c>
      <c r="AD38" s="4">
        <f ca="1">IF(P37="SUMA",SUM(R38:AC38),(IF(P37="PROMEDIO",AVERAGE(R38:AC38),MAX(R38:AC38))))</f>
        <v>9</v>
      </c>
      <c r="AE38" s="5">
        <f ca="1">(AD38/K37)*100</f>
        <v>100</v>
      </c>
      <c r="AF38" s="33"/>
      <c r="AG38" s="33"/>
      <c r="AH38" s="33"/>
      <c r="AI38" s="33"/>
    </row>
    <row r="39" spans="1:51" ht="90" customHeight="1" x14ac:dyDescent="0.15">
      <c r="A39" s="36" t="s">
        <v>77</v>
      </c>
      <c r="B39" s="52" t="s">
        <v>187</v>
      </c>
      <c r="C39" s="37" t="s">
        <v>157</v>
      </c>
      <c r="D39" s="30" t="s">
        <v>158</v>
      </c>
      <c r="E39" s="30" t="s">
        <v>159</v>
      </c>
      <c r="F39" s="30" t="s">
        <v>155</v>
      </c>
      <c r="G39" s="30" t="s">
        <v>73</v>
      </c>
      <c r="H39" s="30" t="s">
        <v>42</v>
      </c>
      <c r="I39" s="30" t="s">
        <v>43</v>
      </c>
      <c r="J39" s="30" t="s">
        <v>74</v>
      </c>
      <c r="K39" s="43">
        <v>1</v>
      </c>
      <c r="L39" s="44" t="s">
        <v>160</v>
      </c>
      <c r="M39" s="35">
        <v>1</v>
      </c>
      <c r="N39" s="30" t="s">
        <v>188</v>
      </c>
      <c r="O39" s="30" t="s">
        <v>83</v>
      </c>
      <c r="P39" s="30" t="s">
        <v>48</v>
      </c>
      <c r="Q39" s="1" t="s">
        <v>49</v>
      </c>
      <c r="R39" s="13"/>
      <c r="S39" s="13"/>
      <c r="T39" s="13">
        <v>0</v>
      </c>
      <c r="U39" s="13"/>
      <c r="V39" s="13"/>
      <c r="W39" s="13">
        <v>0</v>
      </c>
      <c r="X39" s="13"/>
      <c r="Y39" s="13"/>
      <c r="Z39" s="13">
        <v>0</v>
      </c>
      <c r="AA39" s="13"/>
      <c r="AB39" s="13"/>
      <c r="AC39" s="13">
        <v>1</v>
      </c>
      <c r="AD39" s="13">
        <f>IF(P39="SUMA",SUM(R39:AC39),(IF(P39="PROMEDIO",AVERAGE(R39:AC39),MAX(R39:AC39))))</f>
        <v>1</v>
      </c>
      <c r="AE39" s="2">
        <f>(AD39/K39)*100</f>
        <v>100</v>
      </c>
      <c r="AF39" s="32"/>
      <c r="AG39" s="53" t="str">
        <f ca="1">IFERROR(__xludf.DUMMYFUNCTION("""COMPUTED_VALUE"""),"Esta estrategia se encuentra en proceso de definición respecto a las acciones que se implementarán en alineación a lo establecido por Grupo Estatal para la Prevención del Embarazo en Adolescentes (GEPEA), motivo por el cual no presenta avance en las metas"&amp;" del segundo trimestre.")</f>
        <v>Esta estrategia se encuentra en proceso de definición respecto a las acciones que se implementarán en alineación a lo establecido por Grupo Estatal para la Prevención del Embarazo en Adolescentes (GEPEA), motivo por el cual no presenta avance en las metas del segundo trimestre.</v>
      </c>
      <c r="AH39" s="32"/>
      <c r="AI39" s="53" t="str">
        <f ca="1">IFERROR(__xludf.DUMMYFUNCTION("""COMPUTED_VALUE"""),"Cabe señalar, respecto al Diagnóstico que se reporta, que este actualmente se encuentra en proceso de conformación y consolidación. ")</f>
        <v xml:space="preserve">Cabe señalar, respecto al Diagnóstico que se reporta, que este actualmente se encuentra en proceso de conformación y consolidación. </v>
      </c>
    </row>
    <row r="40" spans="1:51" ht="90" customHeight="1" x14ac:dyDescent="0.15">
      <c r="A40" s="31"/>
      <c r="B40" s="31"/>
      <c r="C40" s="38"/>
      <c r="D40" s="31"/>
      <c r="E40" s="31"/>
      <c r="F40" s="31"/>
      <c r="G40" s="31"/>
      <c r="H40" s="31"/>
      <c r="I40" s="31"/>
      <c r="J40" s="31"/>
      <c r="K40" s="31"/>
      <c r="L40" s="31"/>
      <c r="M40" s="31"/>
      <c r="N40" s="31"/>
      <c r="O40" s="31"/>
      <c r="P40" s="31"/>
      <c r="Q40" s="27" t="s">
        <v>50</v>
      </c>
      <c r="R40" s="3"/>
      <c r="S40" s="3"/>
      <c r="T40" s="3">
        <v>0</v>
      </c>
      <c r="U40" s="3"/>
      <c r="V40" s="3"/>
      <c r="W40" s="3">
        <f ca="1">IFERROR(__xludf.DUMMYFUNCTION("IMPORTRANGE(""https://docs.google.com/spreadsheets/d/10hFOqYyt132dtHgA5Cas0oLpd9aby2-vdluUBVtkmQc/edit#gid=191396494"",""I11"")"),0)</f>
        <v>0</v>
      </c>
      <c r="X40" s="3"/>
      <c r="Y40" s="3"/>
      <c r="Z40" s="3">
        <f ca="1">IFERROR(__xludf.DUMMYFUNCTION("IMPORTRANGE(""https://docs.google.com/spreadsheets/d/10hFOqYyt132dtHgA5Cas0oLpd9aby2-vdluUBVtkmQc/edit#gid=191396494"",""J11"")"),0)</f>
        <v>0</v>
      </c>
      <c r="AA40" s="3"/>
      <c r="AB40" s="3"/>
      <c r="AC40" s="3">
        <f ca="1">IFERROR(__xludf.DUMMYFUNCTION("IMPORTRANGE(""https://docs.google.com/spreadsheets/d/10hFOqYyt132dtHgA5Cas0oLpd9aby2-vdluUBVtkmQc/edit#gid=191396494"",""K11"")"),1)</f>
        <v>1</v>
      </c>
      <c r="AD40" s="4">
        <f ca="1">IF(P39="SUMA",SUM(R40:AC40),(IF(P39="PROMEDIO",AVERAGE(R40:AC40),MAX(R40:AC40))))</f>
        <v>1</v>
      </c>
      <c r="AE40" s="5">
        <f ca="1">(AD40/K39)*100</f>
        <v>100</v>
      </c>
      <c r="AF40" s="33"/>
      <c r="AG40" s="33"/>
      <c r="AH40" s="33"/>
      <c r="AI40" s="33"/>
    </row>
    <row r="41" spans="1:51" ht="90" customHeight="1" x14ac:dyDescent="0.15">
      <c r="A41" s="36" t="s">
        <v>59</v>
      </c>
      <c r="B41" s="30" t="s">
        <v>161</v>
      </c>
      <c r="C41" s="37" t="s">
        <v>162</v>
      </c>
      <c r="D41" s="30" t="s">
        <v>163</v>
      </c>
      <c r="E41" s="30" t="s">
        <v>164</v>
      </c>
      <c r="F41" s="30" t="s">
        <v>148</v>
      </c>
      <c r="G41" s="30" t="s">
        <v>41</v>
      </c>
      <c r="H41" s="30" t="s">
        <v>42</v>
      </c>
      <c r="I41" s="30" t="s">
        <v>43</v>
      </c>
      <c r="J41" s="30" t="s">
        <v>65</v>
      </c>
      <c r="K41" s="34">
        <v>2285</v>
      </c>
      <c r="L41" s="30" t="s">
        <v>66</v>
      </c>
      <c r="M41" s="35">
        <v>1</v>
      </c>
      <c r="N41" s="30" t="s">
        <v>148</v>
      </c>
      <c r="O41" s="30" t="s">
        <v>149</v>
      </c>
      <c r="P41" s="30" t="s">
        <v>68</v>
      </c>
      <c r="Q41" s="1" t="s">
        <v>49</v>
      </c>
      <c r="R41" s="13"/>
      <c r="S41" s="13"/>
      <c r="T41" s="13"/>
      <c r="U41" s="13"/>
      <c r="V41" s="13"/>
      <c r="W41" s="13">
        <v>570</v>
      </c>
      <c r="X41" s="13"/>
      <c r="Y41" s="13"/>
      <c r="Z41" s="13"/>
      <c r="AA41" s="13"/>
      <c r="AB41" s="13"/>
      <c r="AC41" s="13">
        <v>1715</v>
      </c>
      <c r="AD41" s="13">
        <f>IF(P41="SUMA",SUM(R41:AC41),(IF(P41="PROMEDIO",AVERAGE(R41:AC41),MAX(R41:AC41))))</f>
        <v>2285</v>
      </c>
      <c r="AE41" s="2">
        <f>(AD41/K41)*100</f>
        <v>100</v>
      </c>
      <c r="AF41" s="32"/>
      <c r="AG41" s="32"/>
      <c r="AH41" s="32"/>
      <c r="AI41" s="32" t="s">
        <v>177</v>
      </c>
    </row>
    <row r="42" spans="1:51" ht="90" customHeight="1" x14ac:dyDescent="0.15">
      <c r="A42" s="31"/>
      <c r="B42" s="31"/>
      <c r="C42" s="38"/>
      <c r="D42" s="31"/>
      <c r="E42" s="31"/>
      <c r="F42" s="31"/>
      <c r="G42" s="31"/>
      <c r="H42" s="31"/>
      <c r="I42" s="31"/>
      <c r="J42" s="31"/>
      <c r="K42" s="31"/>
      <c r="L42" s="31"/>
      <c r="M42" s="31"/>
      <c r="N42" s="31"/>
      <c r="O42" s="31"/>
      <c r="P42" s="31"/>
      <c r="Q42" s="27" t="s">
        <v>50</v>
      </c>
      <c r="R42" s="3"/>
      <c r="S42" s="3"/>
      <c r="T42" s="3"/>
      <c r="U42" s="3"/>
      <c r="V42" s="3"/>
      <c r="W42" s="3"/>
      <c r="X42" s="3"/>
      <c r="Y42" s="3"/>
      <c r="Z42" s="3"/>
      <c r="AA42" s="3"/>
      <c r="AB42" s="3"/>
      <c r="AC42" s="3">
        <v>0</v>
      </c>
      <c r="AD42" s="4">
        <f>IF(P41="SUMA",SUM(R42:AC42),(IF(P41="PROMEDIO",AVERAGE(R42:AC42),MAX(R42:AC42))))</f>
        <v>0</v>
      </c>
      <c r="AE42" s="5">
        <f>(AD42/K41)*100</f>
        <v>0</v>
      </c>
      <c r="AF42" s="33"/>
      <c r="AG42" s="33"/>
      <c r="AH42" s="33"/>
      <c r="AI42" s="33"/>
    </row>
    <row r="43" spans="1:51" ht="90" customHeight="1" x14ac:dyDescent="0.15">
      <c r="A43" s="36" t="s">
        <v>69</v>
      </c>
      <c r="B43" s="30" t="s">
        <v>165</v>
      </c>
      <c r="C43" s="37" t="s">
        <v>166</v>
      </c>
      <c r="D43" s="30" t="s">
        <v>167</v>
      </c>
      <c r="E43" s="30" t="s">
        <v>168</v>
      </c>
      <c r="F43" s="30" t="s">
        <v>169</v>
      </c>
      <c r="G43" s="30" t="s">
        <v>73</v>
      </c>
      <c r="H43" s="30" t="s">
        <v>42</v>
      </c>
      <c r="I43" s="30" t="s">
        <v>43</v>
      </c>
      <c r="J43" s="30" t="s">
        <v>74</v>
      </c>
      <c r="K43" s="34">
        <v>2285</v>
      </c>
      <c r="L43" s="30" t="s">
        <v>75</v>
      </c>
      <c r="M43" s="35">
        <v>1</v>
      </c>
      <c r="N43" s="30" t="s">
        <v>148</v>
      </c>
      <c r="O43" s="30" t="s">
        <v>170</v>
      </c>
      <c r="P43" s="30" t="s">
        <v>68</v>
      </c>
      <c r="Q43" s="1" t="s">
        <v>49</v>
      </c>
      <c r="R43" s="13"/>
      <c r="S43" s="13"/>
      <c r="T43" s="13">
        <v>0</v>
      </c>
      <c r="U43" s="13"/>
      <c r="V43" s="13"/>
      <c r="W43" s="13">
        <v>570</v>
      </c>
      <c r="X43" s="13"/>
      <c r="Y43" s="13"/>
      <c r="Z43" s="13">
        <v>857</v>
      </c>
      <c r="AA43" s="13"/>
      <c r="AB43" s="13"/>
      <c r="AC43" s="13">
        <v>858</v>
      </c>
      <c r="AD43" s="13">
        <f>IF(P43="SUMA",SUM(R43:AC43),(IF(P43="PROMEDIO",AVERAGE(R43:AC43),MAX(R43:AC43))))</f>
        <v>2285</v>
      </c>
      <c r="AE43" s="2">
        <f>(AD43/K43)*100</f>
        <v>100</v>
      </c>
      <c r="AF43" s="32"/>
      <c r="AG43" s="32"/>
      <c r="AH43" s="32" t="s">
        <v>189</v>
      </c>
      <c r="AI43" s="32" t="s">
        <v>177</v>
      </c>
    </row>
    <row r="44" spans="1:51" ht="90" customHeight="1" x14ac:dyDescent="0.15">
      <c r="A44" s="31"/>
      <c r="B44" s="31"/>
      <c r="C44" s="38"/>
      <c r="D44" s="31"/>
      <c r="E44" s="31"/>
      <c r="F44" s="31"/>
      <c r="G44" s="31"/>
      <c r="H44" s="31"/>
      <c r="I44" s="31"/>
      <c r="J44" s="31"/>
      <c r="K44" s="31"/>
      <c r="L44" s="31"/>
      <c r="M44" s="31"/>
      <c r="N44" s="31"/>
      <c r="O44" s="31"/>
      <c r="P44" s="31"/>
      <c r="Q44" s="27" t="s">
        <v>50</v>
      </c>
      <c r="R44" s="3"/>
      <c r="S44" s="3"/>
      <c r="T44" s="3"/>
      <c r="U44" s="3"/>
      <c r="V44" s="3"/>
      <c r="W44" s="3"/>
      <c r="X44" s="3"/>
      <c r="Y44" s="3"/>
      <c r="Z44" s="3">
        <v>0</v>
      </c>
      <c r="AA44" s="3"/>
      <c r="AB44" s="3"/>
      <c r="AC44" s="3">
        <v>0</v>
      </c>
      <c r="AD44" s="4">
        <f>IF(P43="SUMA",SUM(R44:AC44),(IF(P43="PROMEDIO",AVERAGE(R44:AC44),MAX(R44:AC44))))</f>
        <v>0</v>
      </c>
      <c r="AE44" s="5">
        <f>(AD44/K43)*100</f>
        <v>0</v>
      </c>
      <c r="AF44" s="33"/>
      <c r="AG44" s="33"/>
      <c r="AH44" s="33"/>
      <c r="AI44" s="33"/>
    </row>
    <row r="45" spans="1:51" ht="90" customHeight="1" x14ac:dyDescent="0.15">
      <c r="A45" s="36" t="s">
        <v>77</v>
      </c>
      <c r="B45" s="30" t="s">
        <v>171</v>
      </c>
      <c r="C45" s="37" t="s">
        <v>172</v>
      </c>
      <c r="D45" s="30" t="s">
        <v>173</v>
      </c>
      <c r="E45" s="30" t="s">
        <v>174</v>
      </c>
      <c r="F45" s="30" t="s">
        <v>169</v>
      </c>
      <c r="G45" s="30" t="s">
        <v>73</v>
      </c>
      <c r="H45" s="30" t="s">
        <v>42</v>
      </c>
      <c r="I45" s="30" t="s">
        <v>43</v>
      </c>
      <c r="J45" s="30" t="s">
        <v>74</v>
      </c>
      <c r="K45" s="34">
        <v>2285</v>
      </c>
      <c r="L45" s="30" t="s">
        <v>82</v>
      </c>
      <c r="M45" s="35">
        <v>1</v>
      </c>
      <c r="N45" s="30" t="s">
        <v>148</v>
      </c>
      <c r="O45" s="30" t="s">
        <v>175</v>
      </c>
      <c r="P45" s="30" t="s">
        <v>68</v>
      </c>
      <c r="Q45" s="1" t="s">
        <v>49</v>
      </c>
      <c r="R45" s="13"/>
      <c r="S45" s="13"/>
      <c r="T45" s="13">
        <v>0</v>
      </c>
      <c r="U45" s="13"/>
      <c r="V45" s="13"/>
      <c r="W45" s="13">
        <v>570</v>
      </c>
      <c r="X45" s="13"/>
      <c r="Y45" s="13"/>
      <c r="Z45" s="13">
        <v>857</v>
      </c>
      <c r="AA45" s="13"/>
      <c r="AB45" s="13"/>
      <c r="AC45" s="13">
        <v>858</v>
      </c>
      <c r="AD45" s="13">
        <f>IF(P45="SUMA",SUM(R45:AC45),(IF(P45="PROMEDIO",AVERAGE(R45:AC45),MAX(R45:AC45))))</f>
        <v>2285</v>
      </c>
      <c r="AE45" s="2">
        <f>(AD45/K45)*100</f>
        <v>100</v>
      </c>
      <c r="AF45" s="32"/>
      <c r="AG45" s="32"/>
      <c r="AH45" s="32" t="s">
        <v>189</v>
      </c>
      <c r="AI45" s="32" t="s">
        <v>177</v>
      </c>
    </row>
    <row r="46" spans="1:51" ht="90" customHeight="1" x14ac:dyDescent="0.15">
      <c r="A46" s="31"/>
      <c r="B46" s="31"/>
      <c r="C46" s="38"/>
      <c r="D46" s="31"/>
      <c r="E46" s="31"/>
      <c r="F46" s="31"/>
      <c r="G46" s="31"/>
      <c r="H46" s="31"/>
      <c r="I46" s="31"/>
      <c r="J46" s="31"/>
      <c r="K46" s="31"/>
      <c r="L46" s="31"/>
      <c r="M46" s="31"/>
      <c r="N46" s="31"/>
      <c r="O46" s="31"/>
      <c r="P46" s="31"/>
      <c r="Q46" s="27" t="s">
        <v>50</v>
      </c>
      <c r="R46" s="3"/>
      <c r="S46" s="3"/>
      <c r="T46" s="3"/>
      <c r="U46" s="3"/>
      <c r="V46" s="3"/>
      <c r="W46" s="3"/>
      <c r="X46" s="3"/>
      <c r="Y46" s="3"/>
      <c r="Z46" s="3">
        <v>0</v>
      </c>
      <c r="AA46" s="3"/>
      <c r="AB46" s="3"/>
      <c r="AC46" s="3">
        <v>0</v>
      </c>
      <c r="AD46" s="4">
        <f>IF(P45="SUMA",SUM(R46:AC46),(IF(P45="PROMEDIO",AVERAGE(R46:AC46),MAX(R46:AC46))))</f>
        <v>0</v>
      </c>
      <c r="AE46" s="5">
        <f>(AD46/K45)*100</f>
        <v>0</v>
      </c>
      <c r="AF46" s="33"/>
      <c r="AG46" s="33"/>
      <c r="AH46" s="33"/>
      <c r="AI46" s="33"/>
    </row>
    <row r="47" spans="1:51" ht="12.75" customHeight="1" x14ac:dyDescent="0.2">
      <c r="A47" s="24"/>
    </row>
    <row r="48" spans="1:51"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sheetData>
  <sheetProtection algorithmName="SHA-512" hashValue="Fza18U0p7ICKiSvf0UgqK4FhcJJHbkOoM5TzhXxtKRjq8phpL8qK7ISRTQOOgcjuvxxhC04tua4n//3iTd4zvw==" saltValue="/UZBgq54stwP33hCfKOr4Q==" spinCount="100000" sheet="1" objects="1" scenarios="1"/>
  <mergeCells count="415">
    <mergeCell ref="H19:H20"/>
    <mergeCell ref="I19:I20"/>
    <mergeCell ref="J19:J20"/>
    <mergeCell ref="K19:K20"/>
    <mergeCell ref="L19:L20"/>
    <mergeCell ref="M19:M20"/>
    <mergeCell ref="N19:N20"/>
    <mergeCell ref="O21:O22"/>
    <mergeCell ref="P21:P22"/>
    <mergeCell ref="AF21:AF22"/>
    <mergeCell ref="AG21:AG22"/>
    <mergeCell ref="AH21:AH22"/>
    <mergeCell ref="AI21:AI22"/>
    <mergeCell ref="H21:H22"/>
    <mergeCell ref="I21:I22"/>
    <mergeCell ref="J21:J22"/>
    <mergeCell ref="K21:K22"/>
    <mergeCell ref="L21:L22"/>
    <mergeCell ref="M21:M22"/>
    <mergeCell ref="N21:N22"/>
    <mergeCell ref="A21:A22"/>
    <mergeCell ref="B21:B22"/>
    <mergeCell ref="C21:C22"/>
    <mergeCell ref="D21:D22"/>
    <mergeCell ref="E21:E22"/>
    <mergeCell ref="F21:F22"/>
    <mergeCell ref="G21:G22"/>
    <mergeCell ref="A25:A26"/>
    <mergeCell ref="B25:B26"/>
    <mergeCell ref="C25:C26"/>
    <mergeCell ref="D25:D26"/>
    <mergeCell ref="E25:E26"/>
    <mergeCell ref="F25:F26"/>
    <mergeCell ref="G25:G26"/>
    <mergeCell ref="AG25:AG26"/>
    <mergeCell ref="AH25:AH26"/>
    <mergeCell ref="O23:O24"/>
    <mergeCell ref="P23:P24"/>
    <mergeCell ref="AF23:AF24"/>
    <mergeCell ref="AG23:AG24"/>
    <mergeCell ref="AH23:AH24"/>
    <mergeCell ref="AI23:AI24"/>
    <mergeCell ref="AF25:AF26"/>
    <mergeCell ref="AI25:AI26"/>
    <mergeCell ref="O25:O26"/>
    <mergeCell ref="P25:P26"/>
    <mergeCell ref="H25:H26"/>
    <mergeCell ref="I25:I26"/>
    <mergeCell ref="J25:J26"/>
    <mergeCell ref="K25:K26"/>
    <mergeCell ref="L25:L26"/>
    <mergeCell ref="M25:M26"/>
    <mergeCell ref="N25:N26"/>
    <mergeCell ref="O27:O28"/>
    <mergeCell ref="P27:P28"/>
    <mergeCell ref="AF27:AF28"/>
    <mergeCell ref="AG27:AG28"/>
    <mergeCell ref="AH27:AH28"/>
    <mergeCell ref="AI27:AI28"/>
    <mergeCell ref="H27:H28"/>
    <mergeCell ref="I27:I28"/>
    <mergeCell ref="J27:J28"/>
    <mergeCell ref="K27:K28"/>
    <mergeCell ref="L27:L28"/>
    <mergeCell ref="M27:M28"/>
    <mergeCell ref="N27:N28"/>
    <mergeCell ref="A27:A28"/>
    <mergeCell ref="B27:B28"/>
    <mergeCell ref="C27:C28"/>
    <mergeCell ref="D27:D28"/>
    <mergeCell ref="E27:E28"/>
    <mergeCell ref="F27:F28"/>
    <mergeCell ref="G27:G28"/>
    <mergeCell ref="A31:A32"/>
    <mergeCell ref="B31:B32"/>
    <mergeCell ref="C31:C32"/>
    <mergeCell ref="D31:D32"/>
    <mergeCell ref="E31:E32"/>
    <mergeCell ref="F31:F32"/>
    <mergeCell ref="G31:G32"/>
    <mergeCell ref="AG31:AG32"/>
    <mergeCell ref="AH31:AH32"/>
    <mergeCell ref="O29:O30"/>
    <mergeCell ref="P29:P30"/>
    <mergeCell ref="AF29:AF30"/>
    <mergeCell ref="AG29:AG30"/>
    <mergeCell ref="AH29:AH30"/>
    <mergeCell ref="AI29:AI30"/>
    <mergeCell ref="AF31:AF32"/>
    <mergeCell ref="AI31:AI32"/>
    <mergeCell ref="O31:O32"/>
    <mergeCell ref="P31:P32"/>
    <mergeCell ref="H35:H36"/>
    <mergeCell ref="I35:I36"/>
    <mergeCell ref="J35:J36"/>
    <mergeCell ref="K35:K36"/>
    <mergeCell ref="L35:L36"/>
    <mergeCell ref="M35:M36"/>
    <mergeCell ref="N35:N36"/>
    <mergeCell ref="A35:A36"/>
    <mergeCell ref="B35:B36"/>
    <mergeCell ref="C35:C36"/>
    <mergeCell ref="D35:D36"/>
    <mergeCell ref="E35:E36"/>
    <mergeCell ref="F35:F36"/>
    <mergeCell ref="G35:G36"/>
    <mergeCell ref="H31:H32"/>
    <mergeCell ref="I31:I32"/>
    <mergeCell ref="J31:J32"/>
    <mergeCell ref="K31:K32"/>
    <mergeCell ref="L31:L32"/>
    <mergeCell ref="M31:M32"/>
    <mergeCell ref="N31:N32"/>
    <mergeCell ref="O33:O34"/>
    <mergeCell ref="P33:P34"/>
    <mergeCell ref="AF33:AF34"/>
    <mergeCell ref="AG33:AG34"/>
    <mergeCell ref="AH33:AH34"/>
    <mergeCell ref="AI33:AI34"/>
    <mergeCell ref="H33:H34"/>
    <mergeCell ref="I33:I34"/>
    <mergeCell ref="J33:J34"/>
    <mergeCell ref="K33:K34"/>
    <mergeCell ref="L33:L34"/>
    <mergeCell ref="M33:M34"/>
    <mergeCell ref="N33:N34"/>
    <mergeCell ref="A33:A34"/>
    <mergeCell ref="B33:B34"/>
    <mergeCell ref="C33:C34"/>
    <mergeCell ref="D33:D34"/>
    <mergeCell ref="E33:E34"/>
    <mergeCell ref="F33:F34"/>
    <mergeCell ref="G33:G34"/>
    <mergeCell ref="A37:A38"/>
    <mergeCell ref="B37:B38"/>
    <mergeCell ref="C37:C38"/>
    <mergeCell ref="D37:D38"/>
    <mergeCell ref="E37:E38"/>
    <mergeCell ref="F37:F38"/>
    <mergeCell ref="G37:G38"/>
    <mergeCell ref="O35:O36"/>
    <mergeCell ref="P35:P36"/>
    <mergeCell ref="AG35:AG36"/>
    <mergeCell ref="AH35:AH36"/>
    <mergeCell ref="AI35:AI36"/>
    <mergeCell ref="AF37:AF38"/>
    <mergeCell ref="AG37:AG38"/>
    <mergeCell ref="O37:O38"/>
    <mergeCell ref="P37:P38"/>
    <mergeCell ref="AF35:AF36"/>
    <mergeCell ref="A41:A42"/>
    <mergeCell ref="B41:B42"/>
    <mergeCell ref="C41:C42"/>
    <mergeCell ref="D41:D42"/>
    <mergeCell ref="E41:E42"/>
    <mergeCell ref="F41:F42"/>
    <mergeCell ref="G41:G42"/>
    <mergeCell ref="AH37:AH38"/>
    <mergeCell ref="AI37:AI38"/>
    <mergeCell ref="J37:J38"/>
    <mergeCell ref="K37:K38"/>
    <mergeCell ref="L37:L38"/>
    <mergeCell ref="M37:M38"/>
    <mergeCell ref="N37:N38"/>
    <mergeCell ref="O39:O40"/>
    <mergeCell ref="P39:P40"/>
    <mergeCell ref="H41:H42"/>
    <mergeCell ref="I41:I42"/>
    <mergeCell ref="J41:J42"/>
    <mergeCell ref="K41:K42"/>
    <mergeCell ref="L41:L42"/>
    <mergeCell ref="M41:M42"/>
    <mergeCell ref="N41:N42"/>
    <mergeCell ref="AH39:AH40"/>
    <mergeCell ref="AI39:AI40"/>
    <mergeCell ref="H39:H40"/>
    <mergeCell ref="I39:I40"/>
    <mergeCell ref="J39:J40"/>
    <mergeCell ref="K39:K40"/>
    <mergeCell ref="L39:L40"/>
    <mergeCell ref="M39:M40"/>
    <mergeCell ref="N39:N40"/>
    <mergeCell ref="AH43:AH44"/>
    <mergeCell ref="O41:O42"/>
    <mergeCell ref="P41:P42"/>
    <mergeCell ref="AF41:AF42"/>
    <mergeCell ref="AG41:AG42"/>
    <mergeCell ref="AH41:AH42"/>
    <mergeCell ref="AI41:AI42"/>
    <mergeCell ref="AF43:AF44"/>
    <mergeCell ref="AI43:AI44"/>
    <mergeCell ref="O43:O44"/>
    <mergeCell ref="P43:P44"/>
    <mergeCell ref="M43:M44"/>
    <mergeCell ref="N43:N44"/>
    <mergeCell ref="A5:A6"/>
    <mergeCell ref="B5:B6"/>
    <mergeCell ref="C5:M5"/>
    <mergeCell ref="N5:N6"/>
    <mergeCell ref="AF5:AF6"/>
    <mergeCell ref="AG43:AG44"/>
    <mergeCell ref="A39:A40"/>
    <mergeCell ref="B39:B40"/>
    <mergeCell ref="C39:C40"/>
    <mergeCell ref="D39:D40"/>
    <mergeCell ref="E39:E40"/>
    <mergeCell ref="F39:F40"/>
    <mergeCell ref="G39:G40"/>
    <mergeCell ref="A43:A44"/>
    <mergeCell ref="B43:B44"/>
    <mergeCell ref="C43:C44"/>
    <mergeCell ref="D43:D44"/>
    <mergeCell ref="E43:E44"/>
    <mergeCell ref="F43:F44"/>
    <mergeCell ref="G43:G44"/>
    <mergeCell ref="AF39:AF40"/>
    <mergeCell ref="AG39:AG40"/>
    <mergeCell ref="H37:H38"/>
    <mergeCell ref="I37:I38"/>
    <mergeCell ref="AG7:AG8"/>
    <mergeCell ref="AH7:AH8"/>
    <mergeCell ref="AI7:AI8"/>
    <mergeCell ref="O5:O6"/>
    <mergeCell ref="P5:P6"/>
    <mergeCell ref="A7:A8"/>
    <mergeCell ref="B7:B8"/>
    <mergeCell ref="C7:C8"/>
    <mergeCell ref="D7:D8"/>
    <mergeCell ref="E7:E8"/>
    <mergeCell ref="P7:P8"/>
    <mergeCell ref="F7:F8"/>
    <mergeCell ref="G7:G8"/>
    <mergeCell ref="H7:H8"/>
    <mergeCell ref="I7:I8"/>
    <mergeCell ref="J7:J8"/>
    <mergeCell ref="K7:K8"/>
    <mergeCell ref="L7:L8"/>
    <mergeCell ref="M7:M8"/>
    <mergeCell ref="N7:N8"/>
    <mergeCell ref="O7:O8"/>
    <mergeCell ref="AF7:AF8"/>
    <mergeCell ref="Q5:AC5"/>
    <mergeCell ref="AD5:AE5"/>
    <mergeCell ref="M9:M10"/>
    <mergeCell ref="N9:N10"/>
    <mergeCell ref="O9:O10"/>
    <mergeCell ref="P9:P10"/>
    <mergeCell ref="AF9:AF10"/>
    <mergeCell ref="AG9:AG10"/>
    <mergeCell ref="AH9:AH10"/>
    <mergeCell ref="AI9:AI10"/>
    <mergeCell ref="F9:F10"/>
    <mergeCell ref="G9:G10"/>
    <mergeCell ref="H9:H10"/>
    <mergeCell ref="I9:I10"/>
    <mergeCell ref="J9:J10"/>
    <mergeCell ref="K9:K10"/>
    <mergeCell ref="L9:L10"/>
    <mergeCell ref="A11:A12"/>
    <mergeCell ref="B11:B12"/>
    <mergeCell ref="C11:C12"/>
    <mergeCell ref="D11:D12"/>
    <mergeCell ref="E11:E12"/>
    <mergeCell ref="F11:F12"/>
    <mergeCell ref="G11:G12"/>
    <mergeCell ref="A9:A10"/>
    <mergeCell ref="B9:B10"/>
    <mergeCell ref="C9:C10"/>
    <mergeCell ref="D9:D10"/>
    <mergeCell ref="E9:E10"/>
    <mergeCell ref="A13:A14"/>
    <mergeCell ref="B13:B14"/>
    <mergeCell ref="C13:C14"/>
    <mergeCell ref="D13:D14"/>
    <mergeCell ref="E13:E14"/>
    <mergeCell ref="F13:F14"/>
    <mergeCell ref="G13:G14"/>
    <mergeCell ref="AG13:AG14"/>
    <mergeCell ref="AH13:AH14"/>
    <mergeCell ref="AF11:AF12"/>
    <mergeCell ref="AG11:AG12"/>
    <mergeCell ref="AH11:AH12"/>
    <mergeCell ref="AI11:AI12"/>
    <mergeCell ref="AF13:AF14"/>
    <mergeCell ref="AI13:AI14"/>
    <mergeCell ref="H17:H18"/>
    <mergeCell ref="I17:I18"/>
    <mergeCell ref="J17:J18"/>
    <mergeCell ref="K17:K18"/>
    <mergeCell ref="L17:L18"/>
    <mergeCell ref="M17:M18"/>
    <mergeCell ref="N17:N18"/>
    <mergeCell ref="AF15:AF16"/>
    <mergeCell ref="AG15:AG16"/>
    <mergeCell ref="AH15:AH16"/>
    <mergeCell ref="AI15:AI16"/>
    <mergeCell ref="N15:N16"/>
    <mergeCell ref="L11:L12"/>
    <mergeCell ref="M11:M12"/>
    <mergeCell ref="N11:N12"/>
    <mergeCell ref="H11:H12"/>
    <mergeCell ref="I11:I12"/>
    <mergeCell ref="J11:J12"/>
    <mergeCell ref="O15:O16"/>
    <mergeCell ref="P15:P16"/>
    <mergeCell ref="H15:H16"/>
    <mergeCell ref="I15:I16"/>
    <mergeCell ref="J15:J16"/>
    <mergeCell ref="K15:K16"/>
    <mergeCell ref="L15:L16"/>
    <mergeCell ref="M15:M16"/>
    <mergeCell ref="O11:O12"/>
    <mergeCell ref="P11:P12"/>
    <mergeCell ref="K11:K12"/>
    <mergeCell ref="O13:O14"/>
    <mergeCell ref="P13:P14"/>
    <mergeCell ref="H13:H14"/>
    <mergeCell ref="I13:I14"/>
    <mergeCell ref="J13:J14"/>
    <mergeCell ref="K13:K14"/>
    <mergeCell ref="L13:L14"/>
    <mergeCell ref="M13:M14"/>
    <mergeCell ref="N13:N14"/>
    <mergeCell ref="A15:A16"/>
    <mergeCell ref="B15:B16"/>
    <mergeCell ref="C15:C16"/>
    <mergeCell ref="D15:D16"/>
    <mergeCell ref="E15:E16"/>
    <mergeCell ref="F15:F16"/>
    <mergeCell ref="G15:G16"/>
    <mergeCell ref="A19:A20"/>
    <mergeCell ref="B19:B20"/>
    <mergeCell ref="C19:C20"/>
    <mergeCell ref="D19:D20"/>
    <mergeCell ref="E19:E20"/>
    <mergeCell ref="F19:F20"/>
    <mergeCell ref="G19:G20"/>
    <mergeCell ref="A17:A18"/>
    <mergeCell ref="B17:B18"/>
    <mergeCell ref="C17:C18"/>
    <mergeCell ref="D17:D18"/>
    <mergeCell ref="E17:E18"/>
    <mergeCell ref="F17:F18"/>
    <mergeCell ref="G17:G18"/>
    <mergeCell ref="AG19:AG20"/>
    <mergeCell ref="AH19:AH20"/>
    <mergeCell ref="O17:O18"/>
    <mergeCell ref="P17:P18"/>
    <mergeCell ref="AF17:AF18"/>
    <mergeCell ref="AG17:AG18"/>
    <mergeCell ref="AH17:AH18"/>
    <mergeCell ref="AI17:AI18"/>
    <mergeCell ref="AF19:AF20"/>
    <mergeCell ref="AI19:AI20"/>
    <mergeCell ref="O19:O20"/>
    <mergeCell ref="P19:P20"/>
    <mergeCell ref="K23:K24"/>
    <mergeCell ref="L23:L24"/>
    <mergeCell ref="M23:M24"/>
    <mergeCell ref="N23:N24"/>
    <mergeCell ref="A23:A24"/>
    <mergeCell ref="B23:B24"/>
    <mergeCell ref="C23:C24"/>
    <mergeCell ref="D23:D24"/>
    <mergeCell ref="E23:E24"/>
    <mergeCell ref="F23:F24"/>
    <mergeCell ref="G23:G24"/>
    <mergeCell ref="C45:C46"/>
    <mergeCell ref="D45:D46"/>
    <mergeCell ref="E45:E46"/>
    <mergeCell ref="F45:F46"/>
    <mergeCell ref="G45:G46"/>
    <mergeCell ref="A3:AI3"/>
    <mergeCell ref="A2:AI2"/>
    <mergeCell ref="H29:H30"/>
    <mergeCell ref="I29:I30"/>
    <mergeCell ref="J29:J30"/>
    <mergeCell ref="K29:K30"/>
    <mergeCell ref="L29:L30"/>
    <mergeCell ref="M29:M30"/>
    <mergeCell ref="N29:N30"/>
    <mergeCell ref="A29:A30"/>
    <mergeCell ref="B29:B30"/>
    <mergeCell ref="C29:C30"/>
    <mergeCell ref="D29:D30"/>
    <mergeCell ref="E29:E30"/>
    <mergeCell ref="F29:F30"/>
    <mergeCell ref="G29:G30"/>
    <mergeCell ref="H23:H24"/>
    <mergeCell ref="I23:I24"/>
    <mergeCell ref="J23:J24"/>
    <mergeCell ref="A1:AI1"/>
    <mergeCell ref="AG5:AG6"/>
    <mergeCell ref="AH5:AH6"/>
    <mergeCell ref="AI5:AI6"/>
    <mergeCell ref="O45:O46"/>
    <mergeCell ref="P45:P46"/>
    <mergeCell ref="AF45:AF46"/>
    <mergeCell ref="AG45:AG46"/>
    <mergeCell ref="AH45:AH46"/>
    <mergeCell ref="AI45:AI46"/>
    <mergeCell ref="H45:H46"/>
    <mergeCell ref="I45:I46"/>
    <mergeCell ref="J45:J46"/>
    <mergeCell ref="K45:K46"/>
    <mergeCell ref="L45:L46"/>
    <mergeCell ref="M45:M46"/>
    <mergeCell ref="N45:N46"/>
    <mergeCell ref="H43:H44"/>
    <mergeCell ref="I43:I44"/>
    <mergeCell ref="J43:J44"/>
    <mergeCell ref="K43:K44"/>
    <mergeCell ref="L43:L44"/>
    <mergeCell ref="A45:A46"/>
    <mergeCell ref="B45:B46"/>
  </mergeCells>
  <dataValidations count="1">
    <dataValidation type="list" allowBlank="1" showInputMessage="1" showErrorMessage="1" prompt="Haz clic e introduce un valor de la lista de elementos" sqref="P7 P9 P11 P13 P15 P17 P19 P21 P23 P25 P27 P29 P31 P33 P35 P37 P39 P41 P43 P45" xr:uid="{00000000-0002-0000-0000-000000000000}">
      <formula1>"SUMA,VALOR PRESENTE"</formula1>
    </dataValidation>
  </dataValidations>
  <pageMargins left="0.37" right="0.27" top="0.62" bottom="0.3" header="0" footer="0"/>
  <pageSetup paperSize="3" orientation="landscape"/>
  <colBreaks count="1" manualBreakCount="1">
    <brk id="32"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PP335 MIR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VIOLET A.C.</cp:lastModifiedBy>
  <dcterms:modified xsi:type="dcterms:W3CDTF">2021-06-16T15:14:29Z</dcterms:modified>
</cp:coreProperties>
</file>